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NovaPakaDestKan" sheetId="1" r:id="rId1"/>
    <sheet name="SO301StokaD1" sheetId="2" r:id="rId2"/>
    <sheet name="SO301StokaD1-I" sheetId="3" r:id="rId3"/>
    <sheet name="SO301StokaD1-I-" sheetId="4" r:id="rId4"/>
    <sheet name="SO301StokaD1-II" sheetId="5" r:id="rId5"/>
  </sheets>
  <definedNames/>
  <calcPr/>
  <webPublishing/>
</workbook>
</file>

<file path=xl/sharedStrings.xml><?xml version="1.0" encoding="utf-8"?>
<sst xmlns="http://schemas.openxmlformats.org/spreadsheetml/2006/main" count="4556" uniqueCount="714">
  <si>
    <t>ASPE10</t>
  </si>
  <si>
    <t>S</t>
  </si>
  <si>
    <t>Firma: ÚDRŽBA SILNIC Královéhradeckého kraje a.s.</t>
  </si>
  <si>
    <t>Soupis prací objektu</t>
  </si>
  <si>
    <t xml:space="preserve">Stavba: </t>
  </si>
  <si>
    <t>33113</t>
  </si>
  <si>
    <t>II/284 Nová Paka – ul. Lomnická_dešťová kanal_II. etapa (Město) 10/2023_neoceněný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</si>
  <si>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</si>
  <si>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</si>
  <si>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</si>
  <si>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</si>
  <si>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</si>
  <si>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</si>
  <si>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</si>
  <si>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</si>
  <si>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NovaPakaDestKan</t>
  </si>
  <si>
    <t>Nová Paka – ul. Lomnická (průtah sil. II/284) rekonstrukce dešťové kanalizace včetně přípojek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</si>
  <si>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</si>
  <si>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</si>
  <si>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</si>
  <si>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</si>
  <si>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</si>
  <si>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</si>
  <si>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</si>
  <si>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</si>
  <si>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</si>
  <si>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</si>
  <si>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</si>
  <si>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</si>
  <si>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</si>
  <si>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</si>
  <si>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</si>
  <si>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</si>
  <si>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</si>
  <si>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</si>
  <si>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</si>
  <si>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</si>
  <si>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</si>
  <si>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</si>
  <si>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</si>
  <si>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</si>
  <si>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</si>
  <si>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</si>
  <si>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</si>
  <si>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</si>
  <si>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</si>
  <si>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</si>
  <si>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</si>
  <si>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</si>
  <si>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</si>
  <si>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</t>
  </si>
  <si>
    <t>011434088_R</t>
  </si>
  <si>
    <t>Ohlášení, příprava staveniště, záchranné prácem zabezpečení archeologických nálezů na místě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</si>
  <si>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</si>
  <si>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</si>
  <si>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</si>
  <si>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</si>
  <si>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7</t>
  </si>
  <si>
    <t>011434095_R</t>
  </si>
  <si>
    <t>Oprava, znovuzřízení objektů (oplocení, zídky, potrubí, apod) poškozené, nebo zbořené během výstavby</t>
  </si>
  <si>
    <t>8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</si>
  <si>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</si>
  <si>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</si>
  <si>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</si>
  <si>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01200200_1R</t>
  </si>
  <si>
    <t>Vytýčení prostorové polohy stavebních objektů, vytýčení hranic pozemků, vytýčení obvodu staveniště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</si>
  <si>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</si>
  <si>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</si>
  <si>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11</t>
  </si>
  <si>
    <t>012203000</t>
  </si>
  <si>
    <t>Geodetické práce při provádění stavby</t>
  </si>
  <si>
    <t>12</t>
  </si>
  <si>
    <t>012203001_R</t>
  </si>
  <si>
    <t>Činnost geologa při výstavbě - zde součinnost se statikem</t>
  </si>
  <si>
    <t>13</t>
  </si>
  <si>
    <t>012203002_R</t>
  </si>
  <si>
    <t>Činnost statika při výstavbě</t>
  </si>
  <si>
    <t>14</t>
  </si>
  <si>
    <t>012203003_R</t>
  </si>
  <si>
    <t>Činnost hydrogeologa a geologa při výkopových pracích</t>
  </si>
  <si>
    <t>15</t>
  </si>
  <si>
    <t>012303000</t>
  </si>
  <si>
    <t>Geodetické práce po výstavbě</t>
  </si>
  <si>
    <t>KPL…</t>
  </si>
  <si>
    <t>16</t>
  </si>
  <si>
    <t>012303001_R</t>
  </si>
  <si>
    <t>Vypracování geometrického plánu v rozsahu ustanovení smlouvy o dílo</t>
  </si>
  <si>
    <t>17</t>
  </si>
  <si>
    <t>013254000</t>
  </si>
  <si>
    <t>Prováděcí dokumentace organizace dopravy v průběhu stavby, dopravní značení, světelná signalizace</t>
  </si>
  <si>
    <t>18</t>
  </si>
  <si>
    <t>013254001_R</t>
  </si>
  <si>
    <t>Dokumentace skutečného provedení stavby (DSPS)</t>
  </si>
  <si>
    <t>19</t>
  </si>
  <si>
    <t>013274001_R</t>
  </si>
  <si>
    <t>Plán zásad organizace výstavby (ZOV)</t>
  </si>
  <si>
    <t>20</t>
  </si>
  <si>
    <t>013303001_R</t>
  </si>
  <si>
    <t>Náklady spojené s vyřízením požadavků orgánů a organizací nutných před započetím výstavby</t>
  </si>
  <si>
    <t>21</t>
  </si>
  <si>
    <t>013303502_R</t>
  </si>
  <si>
    <t>Náklady spojené s aktualizací vyjádření zhotovitelem před zahájením stavby</t>
  </si>
  <si>
    <t>22</t>
  </si>
  <si>
    <t>03110300_1R</t>
  </si>
  <si>
    <t>Zařízení staveniště - příprava, zřízení, provozování, odstranění staveniště</t>
  </si>
  <si>
    <t>VRN4</t>
  </si>
  <si>
    <t>Inženýrská činnost</t>
  </si>
  <si>
    <t>23</t>
  </si>
  <si>
    <t>043002001_R</t>
  </si>
  <si>
    <t>Komplexní zkoušky včetně inženýrské činnosti, zkoušek a ostatního měření</t>
  </si>
  <si>
    <t>24</t>
  </si>
  <si>
    <t>043002002_R</t>
  </si>
  <si>
    <t>Komplexní a technologické zkoušky dle příslušných ČSN</t>
  </si>
  <si>
    <t>VRN6</t>
  </si>
  <si>
    <t>Územní vlivy</t>
  </si>
  <si>
    <t>25</t>
  </si>
  <si>
    <t>060001000</t>
  </si>
  <si>
    <t>VRN7</t>
  </si>
  <si>
    <t>Provozní vlivy</t>
  </si>
  <si>
    <t>26</t>
  </si>
  <si>
    <t>07000100_2R</t>
  </si>
  <si>
    <t>Provozní vlivy po celou dobu stavby</t>
  </si>
  <si>
    <t>27</t>
  </si>
  <si>
    <t>07210301_R</t>
  </si>
  <si>
    <t>Provedení dopravního značení po celou dobu výstavby</t>
  </si>
  <si>
    <t>SO301StokaD1</t>
  </si>
  <si>
    <t>Zemní práce</t>
  </si>
  <si>
    <t>113106121</t>
  </si>
  <si>
    <t>Rozebrání dlažeb z betonových nebo kamenných dlaždic komunikací pro pěší ručně</t>
  </si>
  <si>
    <t>M2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</si>
  <si>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</si>
  <si>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KŠ3-KŠ4' 
21.1*1.4=29,540 [A] 
'KŠ4-KŠ5' 
17.3*1.3=22,490 [B] 
'rozšíření šachet' 
0.4*1.8=0,720 [C] 
0.5*1.8=0,900 [D] 
Celkem: A+B+C+D=53,650 [E]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</si>
  <si>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</si>
  <si>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</si>
  <si>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</si>
  <si>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</si>
  <si>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</si>
  <si>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</si>
  <si>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VO - KŠ1' 
4.6*1.8=8,280 [A] 
'KŠ1-KŠ2' 
8.8*1.8=15,840 [B] 
Celkem: A+B=24,120 [C]</t>
  </si>
  <si>
    <t>113201112</t>
  </si>
  <si>
    <t>Vytrhání obrub silničních ležatých</t>
  </si>
  <si>
    <t>M</t>
  </si>
  <si>
    <t>Vytrhání obrub  s vybouráním lože, s přemístěním hmot na skládku na vzdálenost do 3 m nebo s naložením na dopravní prostředek silničních ležatých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</si>
  <si>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</si>
  <si>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</si>
  <si>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</si>
  <si>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</si>
  <si>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70 dní' 
70*10=700,000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</si>
  <si>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</si>
  <si>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</si>
  <si>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</si>
  <si>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50%' 
(70+40)*24*0.5=1 320,000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</si>
  <si>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</si>
  <si>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</si>
  <si>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</si>
  <si>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</si>
  <si>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70*2=140,000 [A]</t>
  </si>
  <si>
    <t>115101376_R</t>
  </si>
  <si>
    <t>Pohotovost čerpací soupravy pro přečerpávání</t>
  </si>
  <si>
    <t>Pohotovost čerpací soupravy pro dopravní výšku do 10 m přítok přes 500 do 1 000 l/min</t>
  </si>
  <si>
    <t>(70+40)*0.5*2=110,000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</si>
  <si>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</si>
  <si>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</si>
  <si>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</si>
  <si>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1*1.4=1,400 [A] 
2*1.3=2,600 [B] 
Celkem: A+B=4,000 [C]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</si>
  <si>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</si>
  <si>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</si>
  <si>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</si>
  <si>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1*1.4=1,400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</si>
  <si>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</si>
  <si>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</si>
  <si>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</si>
  <si>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1*1.4=1,400 [A] 
1*1.3=1,300 [B] 
Celkem: A+B=2,700 [C]</t>
  </si>
  <si>
    <t>121151103</t>
  </si>
  <si>
    <t>Sejmutí ornice plochy do 100 m2 tl vrstvy do 200 mm strojně</t>
  </si>
  <si>
    <t>Sejmutí ornice strojně při souvislé ploše do 100 m2, tl. vrstvy do 200 mm</t>
  </si>
  <si>
    <t>VO' 
3*3=9,000 [A]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</si>
  <si>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</si>
  <si>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</si>
  <si>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</si>
  <si>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</si>
  <si>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plyn' 
1*1.4*1.11*1.61=2,502 [A] 
2*1.3*1.11*1.61=4,646 [B] 
'kanal' 
1*2*2.5*1.4=7,000 [C] 
'kabely' 
1*1.4*1.05*1.55=2,279 [D] 
1*1.3*1.05*1.55=2,116 [E] 
Celkem: A+B+C+D+E=18,543 [F]</t>
  </si>
  <si>
    <t>131251201</t>
  </si>
  <si>
    <t>Hloubení jam zapažených v hornině třídy těžitelnosti I skupiny 3 objem do 20 m3 strojně</t>
  </si>
  <si>
    <t>Hloubení zapažených jam a zářezů strojně s urovnáním dna do předepsaného profilu a spádu v hornině třídy těžitelnosti I skupiny 3 do 20 m3</t>
  </si>
  <si>
    <t>VO' 
3*3*2.5-3*3*0.1=21,600 [A] 
Celkem: A=21,600 [B] 
21.6*0.6=12,960 [C]</t>
  </si>
  <si>
    <t>131351201</t>
  </si>
  <si>
    <t>Hloubení jam zapažených v hornině třídy těžitelnosti II skupiny 4 objem do 20 m3 strojně</t>
  </si>
  <si>
    <t>Hloubení zapažených jam a zářezů strojně s urovnáním dna do předepsaného profilu a spádu v hornině třídy těžitelnosti II skupiny 4 do 20 m3</t>
  </si>
  <si>
    <t>21.6*0.3=6,480 [A]</t>
  </si>
  <si>
    <t>131451201</t>
  </si>
  <si>
    <t>Hloubení jam zapažených v hornině třídy těžitelnosti II skupiny 5 objem do 20 m3 strojně</t>
  </si>
  <si>
    <t>Hloubení zapažených jam a zářezů strojně s urovnáním dna do předepsaného profilu a spádu v hornině třídy těžitelnosti II skupiny 5 do 20 m3</t>
  </si>
  <si>
    <t>21.6*0.1=2,160 [A]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</si>
  <si>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</si>
  <si>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</si>
  <si>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</si>
  <si>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VO - KŠ1' 
4.6*1.8*2-4.6*1.8*0.3=14,076 [A] 
'KŠ1-KŠ2' 
8.8*1.8*1.85-8.8*1.8*0.3=24,552 [B] 
4.4*1.8*1.8-4.4*1.8*0.5=10,296 [C] 
'KŠ2-KŠ3' 
15.4*1.4*1.76-15.4*1.4*0.5=27,166 [D] 
'KŠ3-KŠ4' 
7.4*1.4*1.76-7.4*1.4*0.5=13,054 [E] 
21.1*1.4*1.76-21.1*1.4*0.25=44,605 [F] 
'KŠ4-KŠ5' 
17.3*1.3*1.83-17.3*1.3*0.25=35,534 [G] 
'KŠ5-KŠ6' 
11.8*1.3*1.93-11.8*1.3*0.5=21,936 [H] 
'KŠ6-KŠ7' 
34.9*1.3*2.03-34.9*1.3*0.5=69,416 [I] 
'KŠ7-KŠ8' 
17*1.3*2.14-17*1.3*0.5=36,244 [J] 
'KŠ8-KŠ9' 
20.8*1.3*2.2-20.8*1.3*0.5=45,968 [K] 
'KŠ9-KŠ10' 
21.1*1.3*2.22-21.1*1.3*0.5=47,180 [L] 
'KŠ10-KŠ11' 
25*1.3*2.16-25*1.3*0.5=53,950 [M] 
'KŠ11-KŠ12' 
19.6*1.3*2.03-19.6*1.3*0.5=38,984 [N] 
'KŠ12-KŠ13' 
18.5*1.3*1.96-18.5*1.3*0.5=35,113 [O] 
11.7*1.6*1.95-11.7*1.6*0.5=27,144 [P] 
'rozšíření šachet' 
'KŠ3 - KŠ12' 
0.5*1.8*(1.76+1.79+1.86+1.96+2.1+2.17+2.22+2.21+2.1+1.9)-0.5*1.8*10*0.5=13,563 [Q] 
'KŠ13' 
0.2*1.8*1.89-0.2*1.8*0.5=0,500 [R] 
Celkem: A+B+C+D+E+F+G+H+I+J+K+L+M+N+O+P+Q+R=559,281 [S] 
559.281*0.6=335,569 [T]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</si>
  <si>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</si>
  <si>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</si>
  <si>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</si>
  <si>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559.281*0.3=167,784 [A]</t>
  </si>
  <si>
    <t>132454203</t>
  </si>
  <si>
    <t>Hloubení zapažených rýh š do 2000 mm v hornině třídy těžitelnosti II skupiny 5 objem do 100 m3</t>
  </si>
  <si>
    <t>Hloubení zapažených rýh šířky přes 800 do 2 000 mm strojně s urovnáním dna do předepsaného profilu a spádu v hornině třídy těžitelnosti II skupiny 5 přes 50 do 100 m3</t>
  </si>
  <si>
    <t>559.281*0.1=55,928 [A]</t>
  </si>
  <si>
    <t>138511101_R</t>
  </si>
  <si>
    <t>Dolamování hloubených vykopávek jam ve vrstvě tl do 1000 mm v hornině třídy těžitelnosti II, skupiny 5</t>
  </si>
  <si>
    <t>Dolamování zapažených nebo nezapažených hloubených vykopávek jam nebo zářezů, ve vrstvě tl. do 1 000 mm v hornině třídy těžitelnosti II skupiny 5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</si>
  <si>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</si>
  <si>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</si>
  <si>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</si>
  <si>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</si>
  <si>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</si>
  <si>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</si>
  <si>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VO - KŠ1' 
4.6*2*2=18,400 [A] 
'KŠ1-KŠ2' 
13.2*1.84*2=48,576 [B] 
'KŠ12-KŠ13' 
11.7*1.95*2=45,630 [C] 
Celkem: A+B+C=112,606 [D]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</si>
  <si>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</si>
  <si>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</si>
  <si>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</si>
  <si>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vodovod+dešťová' 
'KŠ2-KŠ3' 
15.4*1.76*2=54,208 [A] 
'KŠ3-KŠ4' 
28.5*1.76*2=100,320 [B] 
Mezisoučet: A+B=154,528 [C] 
'vodovod+dešť.+ splaš. kanlizace' 
'KŠ4-KŠ5' 
17.3*1.83*2=63,318 [D] 
'KŠ5-KŠ6' 
11.8*1.93*2=45,548 [E] 
'KŠ6-KŠ7' 
34.9*2.03*2=141,694 [F] 
'KŠ7-KŠ8' 
17*2.14*2=72,760 [G] 
'KŠ8-KŠ9' 
20.8*2.2*2=91,520 [H] 
'KŠ9-KŠ10' 
21.1*2.22*2=93,684 [I] 
'KŠ10-KŠ11' 
25*2.16*2=108,000 [J] 
'KŠ11-KŠ12' 
19.6*2.03*2=79,576 [K] 
'KŠ12-KŠ13' 
18.5*1.96*2=72,520 [L] 
Mezisoučet: D+E+F+G+H+I+J+K+L=768,620 [M] 
'odpočet při souběhu vodovodu' 
-154.528*0.5=-77,264 [N] 
'odpočet při souběhu vodovodu a splaškové kanalizace' 
-768.62*0.5=- 384,310 [O] 
Celkem: A+B+D+E+F+G+H+I+J+K+L+N+O=461,574 [P]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</si>
  <si>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</si>
  <si>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</si>
  <si>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</si>
  <si>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</si>
  <si>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</si>
  <si>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</si>
  <si>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</si>
  <si>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</si>
  <si>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</si>
  <si>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(21.6+559.281)*0.6=348,529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</si>
  <si>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</si>
  <si>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</si>
  <si>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</si>
  <si>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(21.6+559.281)*0.4=232,352 [A]</t>
  </si>
  <si>
    <t>28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</si>
  <si>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</si>
  <si>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</si>
  <si>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</si>
  <si>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(21.6+559.281)*0.6=348,529 [A] 
'tř. 4' 
(21.6+559.281)*0.3=174,264 [B] 
'tř. 5' 
(21.6+559.281)*0.1=58,088 [C] 
Celkem: A+B+C=580,881 [D]</t>
  </si>
  <si>
    <t>29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</si>
  <si>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</si>
  <si>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</si>
  <si>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</si>
  <si>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21.6+559.281-36.338-253.368-131.636=159,539 [A] 
'odečtení stavby VO' 
-5.72*1.5=-8,580 [B] 
Celkem: A+B=150,959 [C]</t>
  </si>
  <si>
    <t>31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</si>
  <si>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</si>
  <si>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</si>
  <si>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</si>
  <si>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(1.8*0.61-(3.14159265359*0.25*0.25)/2)*(4.6+13.2)=17,797 [A] 
(1.4*0.61-(3.14159265359*0.25*0.25)/2)*(15.4+28.5)=33,181 [B] 
(1.3*0.61-(3.14159265359*0.25*0.25)/2)*(17.3+11.8+34.9+17+20.8+21.1+25)=102,765 [C] 
(1.3*0.55-(3.14159265359*0.2*0.2)/2)*(119.6+18.5)=90,064 [D] 
(1.6*0.55-(3.14159265359*0.2*0.2)/2)*11.7=9,561 [E] 
Celkem: A+B+C+D+E=253,368 [F]</t>
  </si>
  <si>
    <t>32</t>
  </si>
  <si>
    <t>58337331</t>
  </si>
  <si>
    <t>štěrkopísek frakce 0/22</t>
  </si>
  <si>
    <t>T</t>
  </si>
  <si>
    <t>253.368*2=506,736 [A]</t>
  </si>
  <si>
    <t>30</t>
  </si>
  <si>
    <t>58344197</t>
  </si>
  <si>
    <t>štěrkodrť frakce 0/63</t>
  </si>
  <si>
    <t>150.959*1.85=279,274 [A]</t>
  </si>
  <si>
    <t>Zakládání</t>
  </si>
  <si>
    <t>38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</si>
  <si>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</si>
  <si>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</si>
  <si>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</si>
  <si>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17.8+11.7=29,500 [A] 
'50% vodovod' 
(15.4+28.5)*0.5=21,950 [B] 
'50% vodovod a splašková kanalizace' 
(259.4-17.8-11.7-15.4-28.5)*0.5=93,000 [C] 
Celkem: A+B+C=144,450 [D]</t>
  </si>
  <si>
    <t>39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</si>
  <si>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</si>
  <si>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</si>
  <si>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</si>
  <si>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17.8+11.7*1.8=38,860 [A] 
'50% vodovod' 
(15.4+28.5)*0.5*1.4=30,730 [B] 
'50% vodovod a splašková kanalizace' 
(259.4-17.8-11.7-15.4-28.5)*0.5*1.1=102,300 [C] 
Celkem: A+B+C=171,890 [D]</t>
  </si>
  <si>
    <t>41</t>
  </si>
  <si>
    <t>291211111</t>
  </si>
  <si>
    <t>Zřízení plochy ze silničních panelů do lože tl 50 mm z kameniva</t>
  </si>
  <si>
    <t>Zřízení zpevněné plochy ze silničních panelů  osazených do lože tl. 50 mm z kameniva</t>
  </si>
  <si>
    <t>78*1=78,000 [A]</t>
  </si>
  <si>
    <t>42</t>
  </si>
  <si>
    <t>59381009</t>
  </si>
  <si>
    <t>panel silniční 3,00x1,00x0,15m</t>
  </si>
  <si>
    <t>Stoka D1 km 0,0133 - km 0,0908' 
77.5/3=25,833 [A] 
26=26,000 [B]</t>
  </si>
  <si>
    <t>40</t>
  </si>
  <si>
    <t>69311081</t>
  </si>
  <si>
    <t>geotextilie netkaná separační, ochranná, filtrační, drenážní PES 300g/m2</t>
  </si>
  <si>
    <t>171.89=171,890 [A] 
A * 1.1845Koeficient množství=203,604 [B]</t>
  </si>
  <si>
    <t>Svislé a kompletní konstrukce</t>
  </si>
  <si>
    <t>43</t>
  </si>
  <si>
    <t>327313216</t>
  </si>
  <si>
    <t>Opěrné zdi a valy z betonu prostého tř. C 16/20</t>
  </si>
  <si>
    <t>Opěrné zdi a valy z betonu prostého  bez zvláštních nároků na vliv prostředí tř. C 16/20</t>
  </si>
  <si>
    <t>VO' 
3.6*0.3*2.66/2=1,436 [A] 
1.1*0.3*2.66=0,878 [B] 
1.6*0.3*2.66/2=0,638 [C] 
5.72*0.3=1,716 [D] 
Celkem: A+B+C+D=4,668 [E]</t>
  </si>
  <si>
    <t>44</t>
  </si>
  <si>
    <t>327351211</t>
  </si>
  <si>
    <t>Bednění opěrných zdí a valů svislých i skloněných zřízení</t>
  </si>
  <si>
    <t>Bednění opěrných zdí a valů  svislých i skloněných, výšky do 20 m zřízení</t>
  </si>
  <si>
    <t>VO4' 
'VO' 
3.6*2.96*2=21,312 [A] 
1.1*2.69*2=5,918 [B] 
1.6*2.96*2=9,472 [C] 
Celkem: A+B+C=36,702 [D]</t>
  </si>
  <si>
    <t>45</t>
  </si>
  <si>
    <t>327351221</t>
  </si>
  <si>
    <t>Bednění opěrných zdí a valů svislých i skloněných odstranění</t>
  </si>
  <si>
    <t>Bednění opěrných zdí a valů  svislých i skloněných, výšky do 20 m odstranění</t>
  </si>
  <si>
    <t>46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</si>
  <si>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</si>
  <si>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</si>
  <si>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</si>
  <si>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(3.14159265359*(66.9+6.4)*(0.335*0.335-0.25*0.25))=11,451 [A] 
'šachty' 
(3.14159265359*2.5*(0.62*0.62-0.5*0.5))*9=9,500 [B] 
Mezisoučet: A+B=20,951 [C] 
'odpočet 50% při souběhu vodovodu a splaškové kanalizace' 
-20.951/2=-10,476 [D] 
Celkem: A+B+D=10,475 [E]</t>
  </si>
  <si>
    <t>47</t>
  </si>
  <si>
    <t>359310241_R</t>
  </si>
  <si>
    <t>Výplň stok "hubeným betonem"</t>
  </si>
  <si>
    <t>DN500' 
3.14159265359*0.25*0.25*134=26,311 [A] 
Mezisoučet: A=26,311 [B] 
'odpočet 50% při souběhu vodovodu a splaškové kanalizace' 
-26.311*0.5=-13,156 [C] 
Celkem: A+C=13,155 [D]</t>
  </si>
  <si>
    <t>48</t>
  </si>
  <si>
    <t>359901211</t>
  </si>
  <si>
    <t>Monitoring stoky jakékoli výšky na nové kanalizaci</t>
  </si>
  <si>
    <t>Monitoring stok (kamerový systém) jakékoli výšky nová kanalizace</t>
  </si>
  <si>
    <t>49.8+209.6=259,400 [A]</t>
  </si>
  <si>
    <t>49</t>
  </si>
  <si>
    <t>454791312_R</t>
  </si>
  <si>
    <t>Těsnění spáry pomocí bobtnající pásky</t>
  </si>
  <si>
    <t>VO' 
1.5=1,500 [A] 
Celkem: A=1,500 [B]</t>
  </si>
  <si>
    <t>Vodorovné konstrukce</t>
  </si>
  <si>
    <t>50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</si>
  <si>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</si>
  <si>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</si>
  <si>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</si>
  <si>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VO - KŠ1' 
4.6*1.8*0.1=0,828 [A] 
'KŠ1-KŠ2' 
13.2*1.8*0.1=2,376 [B] 
'KŠ2-KŠ3' 
15.4*1.4*0.1=2,156 [C] 
'KŠ3-KŠ4' 
28.5*1.4*0.1=3,990 [D] 
'KŠ4-KŠ5' 
17.3*1.3*0.1=2,249 [E] 
'KŠ5-KŠ6' 
11.8*1.3*0.1=1,534 [F] 
'KŠ6-KŠ7' 
34.9*1.3*0.1=4,537 [G] 
'KŠ7-KŠ8' 
17*1.3*0.1=2,210 [H] 
'KŠ8-KŠ9' 
20.8*1.3*0.1=2,704 [I] 
'KŠ9-KŠ10' 
21.1*1.3*0.1=2,743 [J] 
'KŠ10-KŠ11' 
25*1.3*0.1=3,250 [K] 
'KŠ11-KŠ12' 
19.6*1.3*0.1=2,548 [L] 
'KŠ12-KŠ13' 
18.5*1.3*0.1=2,405 [M] 
11.7*1.6*0.1=1,872 [N] 
'rozšíření šachet' 
'KŠ3 - KŠ12' 
0.5*1.8*10*0.1=0,900 [O] 
'KŠ13' 
0.2*1.8*0.1=0,036 [P] 
Celkem: A+B+C+D+E+F+G+H+I+J+K+L+M+N+O+P=36,338 [Q]</t>
  </si>
  <si>
    <t>51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</si>
  <si>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</si>
  <si>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</si>
  <si>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</si>
  <si>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1.5*1.5*0.1*13=2,925 [A] 
Celkem: A=2,925 [B]</t>
  </si>
  <si>
    <t>52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</si>
  <si>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</si>
  <si>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</si>
  <si>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</si>
  <si>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(1.8*0.46-(3.14159265359*0.25*0.25)/2)*(4.6+13.2)=12,991 [A] 
(1.4*0.46-(3.14159265359*0.25*0.25)/2)*(15.4+28.5)=23,962 [B] 
(1.3*0.46-(3.14159265359*0.25*0.25)/2)*(17.3+11.8+34.9+17+20.8+21.1+25)=73,924 [C] 
(1.3*0.35-(3.14159265359*0.2*0.2)/2)*(19.6+18.5)=14,942 [D] 
(1.6*0.35-(3.14159265359*0.2*0.2)/2)*11.7=5,817 [E] 
Celkem: A+B+C+D+E=131,636 [F]</t>
  </si>
  <si>
    <t>53</t>
  </si>
  <si>
    <t>452351101</t>
  </si>
  <si>
    <t>Bednění podkladních desek nebo bloků nebo sedlového lože otevřený výkop</t>
  </si>
  <si>
    <t>Bednění podkladních a zajišťovacích konstrukcí v otevřeném výkopu desek nebo sedlových loží pod potrubí, stoky a drobné objekty</t>
  </si>
  <si>
    <t>0.6*(49.8+209.6)=155,640 [A]</t>
  </si>
  <si>
    <t>54</t>
  </si>
  <si>
    <t>465513227</t>
  </si>
  <si>
    <t>Dlažba z lomového kamene na cementovou maltu s vyspárováním tl 250 mm pro hráze</t>
  </si>
  <si>
    <t>Dlažba z lomového kamene lomařsky upraveného  na cementovou maltu, s vyspárováním cementovou maltou, tl. kamene 250 mm</t>
  </si>
  <si>
    <t>VO' 
4.47+2=6,470 [A] 
5.88=5,880 [B] 
Celkem: A+B=12,350 [C]</t>
  </si>
  <si>
    <t>Komunikace</t>
  </si>
  <si>
    <t>33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</si>
  <si>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</si>
  <si>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</si>
  <si>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</si>
  <si>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53.65=53,650 [A]</t>
  </si>
  <si>
    <t>34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</si>
  <si>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</si>
  <si>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</si>
  <si>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</si>
  <si>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KŠ1-KŠ2' 
4.4*1.8=7,920 [A] 
'KŠ2-KŠ3' 
15.4*1.4=21,560 [B] 
'KŠ3-KŠ4' 
7.4*1.4=10,360 [C] 
'KŠ5-KŠ6' 
11.8*1.3=15,340 [D] 
'KŠ6-KŠ7' 
34.9*1.3=45,370 [E] 
'KŠ7-KŠ8' 
17*1.3=22,100 [F] 
'KŠ8-KŠ9' 
20.8*1.3=27,040 [G] 
'KŠ9-KŠ10' 
21.1*1.3=27,430 [H] 
'KŠ10-KŠ11' 
25*1.3=32,500 [I] 
'KŠ11-KŠ12' 
19.6*1.3=25,480 [J] 
'KŠ12-KŠ13' 
18.5*1.3=24,050 [K] 
11.7*1.6=18,720 [L] 
'rozšíření šachet' 
'KŠ3 - KŠ12' 
0.5*1.8*10=9,000 [M] 
'KŠ13' 
0.2*1.8=0,360 [N] 
Celkem: A+B+C+D+E+F+G+H+I+J+K+L+M+N=287,230 [O]</t>
  </si>
  <si>
    <t>35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</si>
  <si>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</si>
  <si>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</si>
  <si>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</si>
  <si>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KŠ1-KŠ2' 
4.4*1.8=7,920 [A] 
'KŠ2-KŠ3' 
15.4*1.4=21,560 [B] 
'KŠ3-KŠ4' 
7.4*1.4=10,360 [C] 
'KŠ5-KŠ6' 
11.8*1.3=15,340 [D] 
'KŠ6-KŠ7' 
34.9*1.3=45,370 [E] 
'KŠ7-KŠ8' 
17*1.3=22,100 [F] 
'KŠ8-KŠ9' 
20.8*1.3=27,040 [G] 
'KŠ9-KŠ10' 
21.1*1.3=27,430 [H] 
'KŠ10-KŠ11' 
25*1.3=32,500 [I] 
'KŠ11-KŠ12' 
19.6*1.3=25,480 [J] 
'KŠ12-KŠ13' 
18.5*1.3=24,050 [K] 
11.7*1.6=18,720 [L] 
'rozšíření šachet' 
'KŠ3 - KŠ12' 
0.5*1.8*10=9,000 [M] 
'KŠ13' 
0.2*1.8=0,360 [N] 
'VO - KŠ1' 
4.6*1.8=8,280 [O] 
'KŠ1-KŠ2' 
8.8*1.8=15,840 [P] 
Celkem: A+B+C+D+E+F+G+H+I+J+K+L+M+N+O+P=311,350 [Q]</t>
  </si>
  <si>
    <t>37</t>
  </si>
  <si>
    <t>59248005</t>
  </si>
  <si>
    <t>dlažba plošná betonová chodníková 300x300x50mm přírodní</t>
  </si>
  <si>
    <t>počítáno 50% navíc při nepoužitelnosti' 
53.65*0.5=26,825 [A]</t>
  </si>
  <si>
    <t>36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</si>
  <si>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</si>
  <si>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</si>
  <si>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</si>
  <si>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767</t>
  </si>
  <si>
    <t>Konstrukce zámečnické</t>
  </si>
  <si>
    <t>104</t>
  </si>
  <si>
    <t>28661984_R</t>
  </si>
  <si>
    <t>zábradlí výšky 1,1 m pro VO</t>
  </si>
  <si>
    <t>103</t>
  </si>
  <si>
    <t>767861580_R</t>
  </si>
  <si>
    <t>Montáž zábradlí pro VO kotveného do betonu</t>
  </si>
  <si>
    <t>Trubní vedení</t>
  </si>
  <si>
    <t>65</t>
  </si>
  <si>
    <t>42285012</t>
  </si>
  <si>
    <t>klapka koncová na kolmou betonovou stěnu PE-HD DN 500</t>
  </si>
  <si>
    <t>70</t>
  </si>
  <si>
    <t>452112112</t>
  </si>
  <si>
    <t>Osazení betonových prstenců nebo rámů v do 100 mm</t>
  </si>
  <si>
    <t>Osazení betonových dílců prstenců nebo rámů pod poklopy a mříže, výšky do 100 mm</t>
  </si>
  <si>
    <t>74</t>
  </si>
  <si>
    <t>452112122</t>
  </si>
  <si>
    <t>Osazení betonových prstenců nebo rámů v do 200 mm</t>
  </si>
  <si>
    <t>Osazení betonových dílců prstenců nebo rámů pod poklopy a mříže, výšky přes 100 do 200 mm</t>
  </si>
  <si>
    <t>95</t>
  </si>
  <si>
    <t>55241030_R</t>
  </si>
  <si>
    <t>poklop šachtový litinový kruhový DN 600 bez ventilace tř D 400 pro intenzivní provoz</t>
  </si>
  <si>
    <t>90</t>
  </si>
  <si>
    <t>552415934_R</t>
  </si>
  <si>
    <t>Kompletní zřízení kanalizační přípojky DN 150 včetně dodávky materiálu dle TZ, zemních prací a oprav povrchů</t>
  </si>
  <si>
    <t>9.8+1.1+3.6+4.7+6.1+6.1+5.3+5.2+5.2+4.5+4.8+4.8+5.1+4.9=71,200 [A]</t>
  </si>
  <si>
    <t>91</t>
  </si>
  <si>
    <t>552415935_R</t>
  </si>
  <si>
    <t>Kompletní zřízení kanalizační přípojky DN 200 včetně dodávky materiálu dle TZ, zemních prací a oprav povrchů</t>
  </si>
  <si>
    <t>5.7+12.6=18,300 [A]</t>
  </si>
  <si>
    <t>92</t>
  </si>
  <si>
    <t>552417014_R</t>
  </si>
  <si>
    <t>Provizorní zakrytí šachet</t>
  </si>
  <si>
    <t>77</t>
  </si>
  <si>
    <t>59224160</t>
  </si>
  <si>
    <t>skruž kanalizační s ocelovými stupadly 100x25x12cm</t>
  </si>
  <si>
    <t>72</t>
  </si>
  <si>
    <t>59224176</t>
  </si>
  <si>
    <t>prstenec šachtový vyrovnávací betonový 625x120x80mm</t>
  </si>
  <si>
    <t>71</t>
  </si>
  <si>
    <t>59224185</t>
  </si>
  <si>
    <t>prstenec šachtový vyrovnávací betonový 625x120x60mm</t>
  </si>
  <si>
    <t>73</t>
  </si>
  <si>
    <t>59224187</t>
  </si>
  <si>
    <t>prstenec šachtový vyrovnávací betonový 625x120x100mm</t>
  </si>
  <si>
    <t>75</t>
  </si>
  <si>
    <t>59224188</t>
  </si>
  <si>
    <t>prstenec šachtový vyrovnávací betonový 625x120x120mm</t>
  </si>
  <si>
    <t>82</t>
  </si>
  <si>
    <t>59224315</t>
  </si>
  <si>
    <t>deska betonová zákrytová pro kruhové šachty 100/62,5x16,5cm</t>
  </si>
  <si>
    <t>86</t>
  </si>
  <si>
    <t>59224338_R</t>
  </si>
  <si>
    <t>dno betonové šachty kanalizační 100x80 s vyložením kameninou</t>
  </si>
  <si>
    <t>dno betonové šachty kanalizačn 100x80  s vyložením kameninou</t>
  </si>
  <si>
    <t>87</t>
  </si>
  <si>
    <t>59224339_R</t>
  </si>
  <si>
    <t>dno betonové šachty kanalizační 100x100 s vyložením kameninou</t>
  </si>
  <si>
    <t>dno betonové šachty kanalizačn 100x100  s vyložením kameninou</t>
  </si>
  <si>
    <t>88</t>
  </si>
  <si>
    <t>59224340_R</t>
  </si>
  <si>
    <t>dno betonové šachty kanalizační 120x120 s vyložením čedičem</t>
  </si>
  <si>
    <t>dno betonové šachty kanalizačn 120x120 s vyložením čedičem</t>
  </si>
  <si>
    <t>79</t>
  </si>
  <si>
    <t>59224341</t>
  </si>
  <si>
    <t>těsnění elastomerové pro spojení šachetních dílů DN 1200</t>
  </si>
  <si>
    <t>80</t>
  </si>
  <si>
    <t>59224342</t>
  </si>
  <si>
    <t>těsnění elastomerové pro spojení šachetních dílů DN 1500</t>
  </si>
  <si>
    <t>78</t>
  </si>
  <si>
    <t>59224348</t>
  </si>
  <si>
    <t>těsnění elastomerové pro spojení šachetních dílů DN 1000</t>
  </si>
  <si>
    <t>83</t>
  </si>
  <si>
    <t>59224358_R</t>
  </si>
  <si>
    <t>deska betonová zákrytová pro kruhové šachty 120/62,5x16,5cm</t>
  </si>
  <si>
    <t>89</t>
  </si>
  <si>
    <t>59224369_R</t>
  </si>
  <si>
    <t>dno betonové šachty kanalizační 150x159 s vyložením kameninou - kompletně</t>
  </si>
  <si>
    <t>dno betonové šachty kanalizačn 150x159  s vyložením kynety, nástupnice a stěny  kameninou</t>
  </si>
  <si>
    <t>84</t>
  </si>
  <si>
    <t>59259359_R</t>
  </si>
  <si>
    <t>deska betonová zákrytová pro kruhové šachty 150/62,5x16,5cm</t>
  </si>
  <si>
    <t>56</t>
  </si>
  <si>
    <t>59710706</t>
  </si>
  <si>
    <t>trouba kameninová glazovaná DN 400 dl 2,50m spojovací systém C Třída 200</t>
  </si>
  <si>
    <t>49.8=49,800 [A] 
A * 1.015Koeficient množství=50,547 [B]</t>
  </si>
  <si>
    <t>58</t>
  </si>
  <si>
    <t>59710709</t>
  </si>
  <si>
    <t>trouba kameninová glazovaná DN 500 dl 2,50m spojovací systém C Třída 160</t>
  </si>
  <si>
    <t>209.6=209,600 [A] 
A * 1.015Koeficient množství=212,744 [B]</t>
  </si>
  <si>
    <t>60</t>
  </si>
  <si>
    <t>59711790_R</t>
  </si>
  <si>
    <t>odbočka kameninová glazovaná jednoduchá šikmá DN 400/150 dl 1000mm spojovací systém C/F tř.200/-</t>
  </si>
  <si>
    <t>62</t>
  </si>
  <si>
    <t>59711810_R</t>
  </si>
  <si>
    <t>odbočka kameninová glazovaná jednoduchá šikmá DN 500/150 dl 1000mm spojovací systém C/F tř.160/-</t>
  </si>
  <si>
    <t>63</t>
  </si>
  <si>
    <t>59711811_R</t>
  </si>
  <si>
    <t>odbočka kameninová glazovaná jednoduchá šikmá DN 500/200 dl 1000mm spojovací systém C/F tř.160/-</t>
  </si>
  <si>
    <t>55</t>
  </si>
  <si>
    <t>831392121</t>
  </si>
  <si>
    <t>Montáž potrubí z trub kameninových hrdlových s integrovaným těsněním výkop sklon do 20 % DN 400</t>
  </si>
  <si>
    <t>Montáž potrubí z trub kameninových  hrdlových s integrovaným těsněním v otevřeném výkopu ve sklonu do 20 % DN 400</t>
  </si>
  <si>
    <t>49.8=49,800 [A]</t>
  </si>
  <si>
    <t>57</t>
  </si>
  <si>
    <t>831422121</t>
  </si>
  <si>
    <t>Montáž potrubí z trub kameninových hrdlových s integrovaným těsněním výkop sklon do 20 % DN 500</t>
  </si>
  <si>
    <t>Montáž potrubí z trub kameninových  hrdlových s integrovaným těsněním v otevřeném výkopu ve sklonu do 20 % DN 500</t>
  </si>
  <si>
    <t>209.6=209,600 [A]</t>
  </si>
  <si>
    <t>59</t>
  </si>
  <si>
    <t>837391221</t>
  </si>
  <si>
    <t>Montáž kameninových tvarovek odbočných s integrovaným těsněním otevřený výkop DN 400</t>
  </si>
  <si>
    <t>Montáž kameninových tvarovek na potrubí z trub kameninových  v otevřeném výkopu s integrovaným těsněním odbočných DN 400</t>
  </si>
  <si>
    <t>61</t>
  </si>
  <si>
    <t>837421221</t>
  </si>
  <si>
    <t>Montáž kameninových tvarovek odbočných s integrovaným těsněním otevřený výkop DN 500</t>
  </si>
  <si>
    <t>Montáž kameninových tvarovek na potrubí z trub kameninových  v otevřeném výkopu s integrovaným těsněním odbočných DN 500</t>
  </si>
  <si>
    <t>64</t>
  </si>
  <si>
    <t>891422421</t>
  </si>
  <si>
    <t>Montáž koncových klapek PE-HD na kolmou stěnu DN 500</t>
  </si>
  <si>
    <t>Montáž kanalizačních armatur na potrubí koncových klapek PE-HD na kolmou stěnu DN 500</t>
  </si>
  <si>
    <t>66</t>
  </si>
  <si>
    <t>892372186_R</t>
  </si>
  <si>
    <t>Tlaková zkouška vzduchem šachet DN 1000</t>
  </si>
  <si>
    <t>Tlakové zkoušky vzduchem těsnícími vaky ucpávkovými DN 300</t>
  </si>
  <si>
    <t>67</t>
  </si>
  <si>
    <t>892392121</t>
  </si>
  <si>
    <t>Tlaková zkouška vzduchem potrubí DN 400 těsnícím vakem ucpávkovým</t>
  </si>
  <si>
    <t>ÚSEK</t>
  </si>
  <si>
    <t>Tlakové zkoušky vzduchem těsnícími vaky ucpávkovými DN 400</t>
  </si>
  <si>
    <t>68</t>
  </si>
  <si>
    <t>892422121</t>
  </si>
  <si>
    <t>Tlaková zkouška vzduchem potrubí DN 500 těsnícím vakem ucpávkovým</t>
  </si>
  <si>
    <t>Tlakové zkoušky vzduchem těsnícími vaky ucpávkovými DN 500</t>
  </si>
  <si>
    <t>69</t>
  </si>
  <si>
    <t>894118001</t>
  </si>
  <si>
    <t>Příplatek ZKD 0,60 m výšky vstupu na potrubí</t>
  </si>
  <si>
    <t>Šachty kanalizační zděné Příplatek k cenám za každých dalších 0,60 m výšky vstupu</t>
  </si>
  <si>
    <t>76</t>
  </si>
  <si>
    <t>894411311</t>
  </si>
  <si>
    <t>Osazení betonových nebo železobetonových dílců pro šachty skruží rovných</t>
  </si>
  <si>
    <t>5=5,000 [A]</t>
  </si>
  <si>
    <t>81</t>
  </si>
  <si>
    <t>894412411</t>
  </si>
  <si>
    <t>Osazení betonových nebo železobetonových dílců pro šachty skruží přechodových</t>
  </si>
  <si>
    <t>85</t>
  </si>
  <si>
    <t>894414111</t>
  </si>
  <si>
    <t>Osazení betonových nebo železobetonových dílců pro šachty skruží základových (dno)</t>
  </si>
  <si>
    <t>93</t>
  </si>
  <si>
    <t>899102211_R</t>
  </si>
  <si>
    <t>Demontáž provizorního zakrytí</t>
  </si>
  <si>
    <t>94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</si>
  <si>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</si>
  <si>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</si>
  <si>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</si>
  <si>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98</t>
  </si>
  <si>
    <t>58380006</t>
  </si>
  <si>
    <t>obrubník kamenný žulový přímý 1000x200x200mm</t>
  </si>
  <si>
    <t>počítáno 20% nových navíc při nepoužitelnosti' 
6*0.2=1,200 [A]</t>
  </si>
  <si>
    <t>96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</si>
  <si>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</si>
  <si>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</si>
  <si>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</si>
  <si>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97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</si>
  <si>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</si>
  <si>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</si>
  <si>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</si>
  <si>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99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</si>
  <si>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</si>
  <si>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</si>
  <si>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</si>
  <si>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100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</si>
  <si>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</si>
  <si>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</si>
  <si>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</si>
  <si>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Přesun hmot</t>
  </si>
  <si>
    <t>101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</si>
  <si>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</si>
  <si>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</si>
  <si>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</si>
  <si>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</si>
  <si>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</si>
  <si>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102</t>
  </si>
  <si>
    <t>979082213_R</t>
  </si>
  <si>
    <t>Vodorovná doprava suti po suchu</t>
  </si>
  <si>
    <t>Vodorovná doprava suti po suchu (odvoz, likvidace včetně poplatku z uložení zhotovitelem)</t>
  </si>
  <si>
    <t>23.045=23,045 [A]</t>
  </si>
  <si>
    <t>SO301StokaD1-I</t>
  </si>
  <si>
    <t>KŠ7 - KŠ18' 
9.9*1.3=12,870 [A] 
'rozšíření šachet' 
0.5*1.8=0,900 [B] 
'KŠ18  - RK1' 
22.9*1.3=29,770 [C] 
Celkem: A+B+C=43,540 [D]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</si>
  <si>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</si>
  <si>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</si>
  <si>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</si>
  <si>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43.54=43,540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</si>
  <si>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</si>
  <si>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</si>
  <si>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</si>
  <si>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D1-I' 
'50% odpočet při souběhu vodovodu a splaškové kanalizace' 
178*0.5=89,000 [A] 
Celkem: A=89,000 [B]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</si>
  <si>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</si>
  <si>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</si>
  <si>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</si>
  <si>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předpoklad 14 dní' 
14*10=140,000 [A]</t>
  </si>
  <si>
    <t>společné se splaškovou kanalizací počítáno s 50%' 
(14+13)*24*0.5=324,000 [A]</t>
  </si>
  <si>
    <t>14*2=28,000 [A]</t>
  </si>
  <si>
    <t>(14+13)*0.5*2=27,000 [A]</t>
  </si>
  <si>
    <t>1*1.3=1,300 [A] 
Celkem: A=1,300 [B]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</si>
  <si>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</si>
  <si>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</si>
  <si>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</si>
  <si>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1*1.3=1,300 [A]</t>
  </si>
  <si>
    <t>2*1.3=2,600 [A] 
Celkem: A=2,600 [B]</t>
  </si>
  <si>
    <t>plyn' 
1*1.3*1.11*1.61=2,323 [A] 
'kanal' 
1*1.3*1.3*1.8=3,042 [B] 
'vodovod' 
1*1.3*1.11*1.61=2,323 [C] 
'kabely' 
2*1.3*1.05*1.55=4,232 [D] 
Celkem: A+B+C+D=11,920 [E]</t>
  </si>
  <si>
    <t>132254201</t>
  </si>
  <si>
    <t>Hloubení zapažených rýh š do 2000 mm v hornině třídy těžitelnosti I skupiny 3 objem do 20 m3</t>
  </si>
  <si>
    <t>Hloubení zapažených rýh šířky přes 800 do 2 000 mm strojně s urovnáním dna do předepsaného profilu a spádu v hornině třídy těžitelnosti I skupiny 3 do 20 m3</t>
  </si>
  <si>
    <t>KŠ7 - KŠ18' 
2.8*1.3*2.1-2.8*1.3*0.5=5,824 [A] 
7.1*1.3*2.46-7.1*1.3*0.32=19,752 [B] 
'rozšíření šachet' 
0.5*1.8*2.49-0.5*1.8*0.32=1,953 [C] 
'KŠ18  - RK1' 
22.9*1.3*2.68-22.9*1.3*0.32=70,257 [D] 
Celkem: A+B+C+D=97,786 [E] 
97.786*0.2=19,557 [F]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</si>
  <si>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</si>
  <si>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</si>
  <si>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</si>
  <si>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97.786*0.3=29,336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</si>
  <si>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</si>
  <si>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</si>
  <si>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</si>
  <si>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97.786*0.1=9,779 [A]</t>
  </si>
  <si>
    <t>KŠ7 - KŠ18' 
2.8*2.1*2=11,760 [A] 
7.1*2.46*2=34,932 [B] 
'KŠ18  - RK1' 
22.9*2.68*2=122,744 [C] 
Celkem: A+B+C=169,436 [D] 
'odpočet při souběhu vodovodu a splaš. kanalizace 50%' 
169.436*0.5=84,718 [E]</t>
  </si>
  <si>
    <t>97.786*0.6=58,672 [A]</t>
  </si>
  <si>
    <t>97.786*0.4=39,114 [A]</t>
  </si>
  <si>
    <t>tř. 3' 
97.786*0.6=58,672 [A] 
'tř. 4' 
97.786*0.3=29,336 [B] 
'tř. 5' 
97.786*0.1=9,779 [C] 
Celkem: A+B+C=97,787 [D]</t>
  </si>
  <si>
    <t>171251299_R</t>
  </si>
  <si>
    <t>Uložení frézovaného asfaltu na mezideponii</t>
  </si>
  <si>
    <t>10.004+10.235=20,239 [A]</t>
  </si>
  <si>
    <t>97.786-4.354-22.79-16.394=54,248 [A] 
'provizorní úprava komunikace' 
43.54*0.32=13,933 [B] 
Celkem: A+B=68,181 [C]</t>
  </si>
  <si>
    <t>175101101</t>
  </si>
  <si>
    <t>Obsyp potrubí bez prohození sypaniny z hornin tř. 1 až 4 uloženým do 3 m od kraje výkopu</t>
  </si>
  <si>
    <t>(1.3*0.61-(3.14159265359*0.25*0.25)/2)*32.8=22,790 [A] 
Celkem: A=22,790 [B]</t>
  </si>
  <si>
    <t>22.79*2=45,580 [A]</t>
  </si>
  <si>
    <t>68.181*1.85=126,135 [A]</t>
  </si>
  <si>
    <t>32.8=32,800 [A] 
'odpočet při souběhu vodovodu a splaš. kanalizace 50%' 
32.8*0.5=16,400 [B]</t>
  </si>
  <si>
    <t>16.4*1.1=18,040 [A]</t>
  </si>
  <si>
    <t>šachty' 
(3.14159265359*2*(0.62*0.62-0.5*0.5))*2=1,689 [A] 
'potrubí' 
(3.14159265359*15.5*(0.215*0.215-0.15*0.15))=1,155 [B] 
Mezisoučet: A+B=2,844 [C] 
'odpočet 50% při souběhu vodovodu a splaškové kanalizace' 
-2.844*0.5=-1,422 [D] 
Celkem: A+B+D=1,422 [E]</t>
  </si>
  <si>
    <t>DN300' 
3.14159265359*0.15*0.15*(23.9+15)=2,750 [A] 
Mezisoučet: A=2,750 [B] 
'odpočet 50% při souběhu vodovodu a splaškové kanalizace' 
-2.75*0.5=-1,375 [C] 
Celkem: A+C=1,375 [D]</t>
  </si>
  <si>
    <t>RK1' 
3=3,000 [A] 
Celkem: A=3,000 [B]</t>
  </si>
  <si>
    <t>KŠ7 - KŠ18' 
9.9*1.3*0.1=1,287 [A] 
'rozšíření šachet' 
0.5*1.8*0.1=0,090 [B] 
'KŠ18  - RK1' 
22.9*1.3*0.1=2,977 [C] 
Celkem: A+B+C=4,354 [D]</t>
  </si>
  <si>
    <t>beton pod šachty' 
1.5*1.5*0.1*1=0,225 [A] 
Celkem: A=0,225 [B]</t>
  </si>
  <si>
    <t>(1.3*0.46-(3.14159265359*0.25*0.25)/2)*32.8=16,394 [A] 
Celkem: A=16,394 [B]</t>
  </si>
  <si>
    <t>0.6*32.8=19,680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</si>
  <si>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</si>
  <si>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</si>
  <si>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</si>
  <si>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KŠ7 - KŠ18' 
2.8*1.3=3,640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</si>
  <si>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</si>
  <si>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</si>
  <si>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</si>
  <si>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</si>
  <si>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</si>
  <si>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</si>
  <si>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</si>
  <si>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</si>
  <si>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</si>
  <si>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</si>
  <si>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</si>
  <si>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</si>
  <si>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</si>
  <si>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</si>
  <si>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</si>
  <si>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</si>
  <si>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</si>
  <si>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</si>
  <si>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5.8+3.5=9,300 [A]</t>
  </si>
  <si>
    <t>59224161</t>
  </si>
  <si>
    <t>skruž kanalizační s ocelovými stupadly 100x50x12cm</t>
  </si>
  <si>
    <t>32.8=32,800 [A] 
A * 1.015Koeficient množství=33,292 [B]</t>
  </si>
  <si>
    <t>32.8=32,800 [A]</t>
  </si>
  <si>
    <t>2=2,000 [A]</t>
  </si>
  <si>
    <t>59217017</t>
  </si>
  <si>
    <t>obrubník betonový chodníkový 1000x100x250mm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</si>
  <si>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</si>
  <si>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</si>
  <si>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</si>
  <si>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50%' 
(39+15)*0.5=27,000 [A] 
Celkem: A=27,000 [B]</t>
  </si>
  <si>
    <t>919735113</t>
  </si>
  <si>
    <t>Řezání stávajícího živičného krytu hl přes 100 do 150 mm</t>
  </si>
  <si>
    <t>Řezání stávajícího živičného krytu nebo podkladu  hloubky přes 100 do 150 mm</t>
  </si>
  <si>
    <t>odpočet při souběhu vodovodu a splaš. kanalizace 50%' 
15*0.5=7,500 [A]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</si>
  <si>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</si>
  <si>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</si>
  <si>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</si>
  <si>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RK1' 
0.5=0,500 [A] 
Celkem: A=0,500 [B]</t>
  </si>
  <si>
    <t>977151133_R</t>
  </si>
  <si>
    <t>Vytvoření prostupu do ŽB konstrukcí pro potrubí DN 500</t>
  </si>
  <si>
    <t>KS</t>
  </si>
  <si>
    <t>0.785+3.128=3,913 [A]</t>
  </si>
  <si>
    <t>SO301StokaD1-I-</t>
  </si>
  <si>
    <t>RK1 - KŠ19a' 
3*1.6=4,800 [A] 
'rozšíření šachet' 
0.2*1.8=0,360 [B] 
Celkem: A+B=5,160 [C]</t>
  </si>
  <si>
    <t>odstranění provizorní úpravy' 
5.16=5,160 [A]</t>
  </si>
  <si>
    <t>RK1 - KŠ19a' 
3*1.6*1.55-3*1.6*0.32=5,904 [A] 
'rozšíření šachet' 
0.2*1.8*1.49-0.2*1.8*0.32=0,421 [B] 
Celkem: A+B=6,325 [C] 
6.325*0.6=3,795 [D]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</si>
  <si>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</si>
  <si>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</si>
  <si>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</si>
  <si>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6.325*0.3=1,898 [A]</t>
  </si>
  <si>
    <t>6.325*0.1=0,633 [A]</t>
  </si>
  <si>
    <t>RK1 - KŠ19a' 
3*1.55*2=9,300 [A] 
Celkem: A=9,300 [B]</t>
  </si>
  <si>
    <t>6.325*0.6=3,795 [A]</t>
  </si>
  <si>
    <t>6.325*0.4=2,530 [A]</t>
  </si>
  <si>
    <t>tř. 3' 
6.325*0.6=3,795 [A] 
'tř. 4' 
6.325*0.3=1,898 [B] 
'tř. 5' 
6.325*0.1=0,633 [C] 
Celkem: A+B+C=6,326 [D]</t>
  </si>
  <si>
    <t>1.187=1,187 [A]</t>
  </si>
  <si>
    <t>6.325-0.516-1.957-1.492=2,360 [A] 
'provizorní úprava komunikace' 
5.16*0.32=1,651 [B] 
Celkem: A+B=4,011 [C]</t>
  </si>
  <si>
    <t>(1.3*0.55-(3.14159265359*0.2*0.2)/2)*3=1,957 [A] 
Celkem: A=1,957 [B]</t>
  </si>
  <si>
    <t>1.957*2=3,914 [A]</t>
  </si>
  <si>
    <t>4.011*1.85=7,420 [A]</t>
  </si>
  <si>
    <t>potrubí' 
(3.14159265359*4*(0.215*0.215-0.15*0.15))=0,298 [A] 
'šachty' 
(3.14159265359*2*(0.62*0.62-0.5*0.5))*1=0,844 [B] 
Mezisoučet: A+B=1,142 [C] 
'odpočet 50% při souběhu vodovodu a splaškové kanalizace' 
-1.142*0.5=-0,571 [D] 
Celkem: A+B+D=0,571 [E]</t>
  </si>
  <si>
    <t>RK1 - KŠ19a' 
3*1.6*0.1=0,480 [A] 
'rozšíření šachet' 
0.2*1.8*0.1=0,036 [B] 
Celkem: A+B=0,516 [C]</t>
  </si>
  <si>
    <t>(1.6*0.35-(3.14159265359*0.2*0.2)/2)*3=1,492 [A] 
Celkem: A=1,492 [B]</t>
  </si>
  <si>
    <t>3=3,000 [A] 
A * 1.015Koeficient množství=3,045 [B]</t>
  </si>
  <si>
    <t>3=3,000 [A]</t>
  </si>
  <si>
    <t>894501964_R</t>
  </si>
  <si>
    <t>Napojení stávajícího potrubí do kanalizační šachty</t>
  </si>
  <si>
    <t>RK2' 
0.5=0,500 [A] 
Celkem: A=0,500 [B]</t>
  </si>
  <si>
    <t>SO301StokaD1-II</t>
  </si>
  <si>
    <t>KŠ7 - KŠ19' 
2.8*1.3=3,640 [A] 
13.4*1.3=17,420 [B] 
'rozšíření šachet' 
0.5*1.8=0,900 [C] 
'KŠ19  - RK2' 
15.2*1.3=19,760 [D] 
Celkem: A+B+C+D=41,720 [E]</t>
  </si>
  <si>
    <t>odstranění provizorní úpravy' 
41.72=41,720 [A]</t>
  </si>
  <si>
    <t>komunikace v celé šíři' 
'odečteno 50% při souběhu se splaškovou kanalizací' 
91.75*0.5=45,875 [A]</t>
  </si>
  <si>
    <t>KŠ7 - KŠ19' 
13.4*1.3=17,420 [A] 
'rozšíření šachet' 
0.5*1.8=0,900 [B] 
'KŠ19  - RK2' 
15.2*1.3=19,760 [C] 
Celkem: A+B+C=38,080 [D]</t>
  </si>
  <si>
    <t>(13+14)*0.5*2=27,000 [A]</t>
  </si>
  <si>
    <t>KŠ7 - KŠ19' 
2.8*1.3*2.1-2.8*1.3*0.5=5,824 [A] 
13.4*1.3*2.06-13.4*1.3*0.32=30,311 [B] 
'rozšíření šachet' 
0.5*1.8*2.49-0.5*1.8*0.32=1,953 [C] 
'KŠ19  - RK2' 
15.2*1.3*2.6-15.2*1.3*0.32=45,053 [D] 
Celkem: A+B+C+D=83,141 [E] 
83.141*0.6=49,885 [F]</t>
  </si>
  <si>
    <t>83.141*0.3=24,942 [A]</t>
  </si>
  <si>
    <t>83.141*0.1=8,314 [A]</t>
  </si>
  <si>
    <t>KŠ7 - KŠ19' 
2.8*2.1*2=11,760 [A] 
13.4*2.06*2=55,208 [B] 
'KŠ19  - RK2' 
15.2*2.6*2=79,040 [C] 
Celkem: A+B+C=146,008 [D] 
'odpočet při souběhu vodovodu a splaš. kanalizace 50%' 
146.008*0.5=73,004 [E]</t>
  </si>
  <si>
    <t>83.141*0.6=49,885 [A]</t>
  </si>
  <si>
    <t>83.141*0.4=33,256 [A]</t>
  </si>
  <si>
    <t>tř. 3' 
83.141*0.6=49,885 [A] 
'tř. 4' 
83.141*0.3=24,942 [B] 
'tř. 5' 
83.141*0.1=8,314 [C] 
Celkem: A+B+C=83,141 [D]</t>
  </si>
  <si>
    <t>5.276+8.758=14,034 [A]</t>
  </si>
  <si>
    <t>83.141-4.172-21.818-15.695=41,456 [A] 
'provizorní úprava komunikace' 
41.72*0.32=13,350 [B] 
Celkem: A+B=54,806 [C]</t>
  </si>
  <si>
    <t>(1.3*0.61-(3.14159265359*0.25*0.25)/2)*31.4=21,818 [A] 
Celkem: A=21,818 [B]</t>
  </si>
  <si>
    <t>21.818*2=43,636 [A]</t>
  </si>
  <si>
    <t>54.806*1.85=101,391 [A]</t>
  </si>
  <si>
    <t>31.4=31,400 [A] 
'odpočet při souběhu splaš. kanalizace 50%' 
31.4*0.5=15,700 [B]</t>
  </si>
  <si>
    <t>15.7*1.1=17,270 [A]</t>
  </si>
  <si>
    <t>potrubí' 
(3.14159265359*30*(0.215*0.215-0.15*0.15))=2,236 [A] 
'šachty' 
(3.14159265359*2.5*(0.62*0.62-0.5*0.5))*2=2,111 [B] 
Mezisoučet: A+B=4,347 [C] 
'odpočet 50% při souběhu vodovodu a splaškové kanalizace' 
-4.347*0.5=-2,174 [D] 
Celkem: A+B+D=2,173 [E]</t>
  </si>
  <si>
    <t>RK2' 
6=6,000 [A] 
Celkem: A=6,000 [B]</t>
  </si>
  <si>
    <t>KŠ7 - KŠ18' 
16.2*1.3*0.1=2,106 [A] 
'rozšíření šachet' 
0.5*1.8*0.1=0,090 [B] 
'KŠ18  - RK1' 
15.2*1.3*0.1=1,976 [C] 
Celkem: A+B+C=4,172 [D]</t>
  </si>
  <si>
    <t>(1.3*0.46-(3.14159265359*0.25*0.25)/2)*31.4=15,695 [A] 
Celkem: A=15,695 [B]</t>
  </si>
  <si>
    <t>0.6*31.4=18,840 [A]</t>
  </si>
  <si>
    <t>KŠ7 - KŠ19' 
2.8*1.3=3,640 [A]</t>
  </si>
  <si>
    <t>31.4=31,400 [A] 
A * 1.015Koeficient množství=31,871 [B]</t>
  </si>
  <si>
    <t>31.4=31,400 [A]</t>
  </si>
  <si>
    <t>počítáno s 50% při souběhu se splaškovou kanalizací' 
(7+32)*0.5=19,500 [A] 
Celkem: A=19,500 [B]</t>
  </si>
  <si>
    <t>počítáno s 50% při souběhu se splaškovou kanalizací' 
7*0.5=3,500 [A] 
Celkem: A=3,500 [B]</t>
  </si>
  <si>
    <t>0.785+4.781=5,566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</si>
</sst>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0+O8+O13+O98+O107+O112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0+I8+I13+I98+I107+I112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38.25">
      <c r="A19" s="28" t="s">
        <v>40</v>
      </c>
      <c r="E19" s="29" t="s">
        <v>50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25.5">
      <c r="A22" s="19" t="s">
        <v>35</v>
      </c>
      <c s="23" t="s">
        <v>24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25.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63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65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67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12.75">
      <c r="A50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12.7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12.7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83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84</v>
      </c>
      <c s="23" t="s">
        <v>85</v>
      </c>
      <c s="19" t="s">
        <v>37</v>
      </c>
      <c s="24" t="s">
        <v>86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86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25.5">
      <c r="A74" s="19" t="s">
        <v>35</v>
      </c>
      <c s="23" t="s">
        <v>87</v>
      </c>
      <c s="23" t="s">
        <v>88</v>
      </c>
      <c s="19" t="s">
        <v>37</v>
      </c>
      <c s="24" t="s">
        <v>89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25.5">
      <c r="A75" s="28" t="s">
        <v>40</v>
      </c>
      <c r="E75" s="29" t="s">
        <v>89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92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98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105</v>
      </c>
      <c s="5"/>
      <c s="21" t="s">
        <v>106</v>
      </c>
      <c s="5"/>
      <c s="5"/>
      <c s="5"/>
      <c s="35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39</v>
      </c>
      <c s="26">
        <v>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109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110</v>
      </c>
      <c s="23" t="s">
        <v>111</v>
      </c>
      <c s="19" t="s">
        <v>37</v>
      </c>
      <c s="24" t="s">
        <v>112</v>
      </c>
      <c s="25" t="s">
        <v>39</v>
      </c>
      <c s="26">
        <v>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112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8" ht="12.75" customHeight="1">
      <c r="A107" s="5" t="s">
        <v>33</v>
      </c>
      <c s="5"/>
      <c s="34" t="s">
        <v>113</v>
      </c>
      <c s="5"/>
      <c s="21" t="s">
        <v>114</v>
      </c>
      <c s="5"/>
      <c s="5"/>
      <c s="5"/>
      <c s="35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115</v>
      </c>
      <c s="23" t="s">
        <v>116</v>
      </c>
      <c s="19" t="s">
        <v>37</v>
      </c>
      <c s="24" t="s">
        <v>114</v>
      </c>
      <c s="25" t="s">
        <v>39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40</v>
      </c>
      <c r="E109" s="29" t="s">
        <v>114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117</v>
      </c>
      <c s="5"/>
      <c s="21" t="s">
        <v>118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121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83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124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0+O8+O137+O158+O187+O208+O229+O238+O403+O424+O429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</v>
      </c>
      <c s="36">
        <f>0+I8+I137+I158+I187+I208+I229+I238+I403+I424+I429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125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</f>
      </c>
      <c>
        <f>0+O9+O13+O17+O21+O25+O29+O33+O37+O41+O45+O49+O53+O57+O61+O65+O69+O73+O77+O81+O85+O89+O93+O97+O101+O105+O109+O113+O117+O121+O125+O129+O133</f>
      </c>
    </row>
    <row r="9" spans="1:16" ht="12.75">
      <c r="A9" s="19" t="s">
        <v>35</v>
      </c>
      <c s="23" t="s">
        <v>20</v>
      </c>
      <c s="23" t="s">
        <v>127</v>
      </c>
      <c s="19" t="s">
        <v>37</v>
      </c>
      <c s="24" t="s">
        <v>128</v>
      </c>
      <c s="25" t="s">
        <v>129</v>
      </c>
      <c s="26">
        <v>53.65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130</v>
      </c>
    </row>
    <row r="11" spans="1:5" ht="102">
      <c r="A11" s="30" t="s">
        <v>41</v>
      </c>
      <c r="E11" s="37" t="s">
        <v>131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132</v>
      </c>
      <c s="19" t="s">
        <v>37</v>
      </c>
      <c s="24" t="s">
        <v>133</v>
      </c>
      <c s="25" t="s">
        <v>129</v>
      </c>
      <c s="26">
        <v>53.65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134</v>
      </c>
    </row>
    <row r="15" spans="1:5" ht="102">
      <c r="A15" s="30" t="s">
        <v>41</v>
      </c>
      <c r="E15" s="37" t="s">
        <v>131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135</v>
      </c>
      <c s="19" t="s">
        <v>37</v>
      </c>
      <c s="24" t="s">
        <v>136</v>
      </c>
      <c s="25" t="s">
        <v>129</v>
      </c>
      <c s="26">
        <v>24.12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137</v>
      </c>
    </row>
    <row r="19" spans="1:5" ht="63.75">
      <c r="A19" s="30" t="s">
        <v>41</v>
      </c>
      <c r="E19" s="37" t="s">
        <v>138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139</v>
      </c>
      <c s="19" t="s">
        <v>37</v>
      </c>
      <c s="24" t="s">
        <v>140</v>
      </c>
      <c s="25" t="s">
        <v>141</v>
      </c>
      <c s="26">
        <v>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142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143</v>
      </c>
      <c s="19" t="s">
        <v>37</v>
      </c>
      <c s="24" t="s">
        <v>144</v>
      </c>
      <c s="25" t="s">
        <v>145</v>
      </c>
      <c s="26">
        <v>700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146</v>
      </c>
    </row>
    <row r="27" spans="1:5" ht="25.5">
      <c r="A27" s="30" t="s">
        <v>41</v>
      </c>
      <c r="E27" s="37" t="s">
        <v>147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148</v>
      </c>
      <c s="19" t="s">
        <v>37</v>
      </c>
      <c s="24" t="s">
        <v>149</v>
      </c>
      <c s="25" t="s">
        <v>145</v>
      </c>
      <c s="26">
        <v>1320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150</v>
      </c>
    </row>
    <row r="31" spans="1:5" ht="25.5">
      <c r="A31" s="30" t="s">
        <v>41</v>
      </c>
      <c r="E31" s="37" t="s">
        <v>151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152</v>
      </c>
      <c s="19" t="s">
        <v>37</v>
      </c>
      <c s="24" t="s">
        <v>153</v>
      </c>
      <c s="25" t="s">
        <v>154</v>
      </c>
      <c s="26">
        <v>140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155</v>
      </c>
    </row>
    <row r="35" spans="1:5" ht="12.75">
      <c r="A35" s="30" t="s">
        <v>41</v>
      </c>
      <c r="E35" s="31" t="s">
        <v>156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157</v>
      </c>
      <c s="19" t="s">
        <v>37</v>
      </c>
      <c s="24" t="s">
        <v>158</v>
      </c>
      <c s="25" t="s">
        <v>154</v>
      </c>
      <c s="26">
        <v>110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159</v>
      </c>
    </row>
    <row r="39" spans="1:5" ht="12.75">
      <c r="A39" s="30" t="s">
        <v>41</v>
      </c>
      <c r="E39" s="31" t="s">
        <v>160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161</v>
      </c>
      <c s="19" t="s">
        <v>37</v>
      </c>
      <c s="24" t="s">
        <v>162</v>
      </c>
      <c s="25" t="s">
        <v>141</v>
      </c>
      <c s="26">
        <v>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163</v>
      </c>
    </row>
    <row r="43" spans="1:5" ht="38.25">
      <c r="A43" s="30" t="s">
        <v>41</v>
      </c>
      <c r="E43" s="31" t="s">
        <v>164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165</v>
      </c>
      <c s="19" t="s">
        <v>37</v>
      </c>
      <c s="24" t="s">
        <v>166</v>
      </c>
      <c s="25" t="s">
        <v>141</v>
      </c>
      <c s="26">
        <v>1.4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167</v>
      </c>
    </row>
    <row r="47" spans="1:5" ht="12.75">
      <c r="A47" s="30" t="s">
        <v>41</v>
      </c>
      <c r="E47" s="31" t="s">
        <v>168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169</v>
      </c>
      <c s="19" t="s">
        <v>37</v>
      </c>
      <c s="24" t="s">
        <v>170</v>
      </c>
      <c s="25" t="s">
        <v>141</v>
      </c>
      <c s="26">
        <v>2.7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171</v>
      </c>
    </row>
    <row r="51" spans="1:5" ht="38.25">
      <c r="A51" s="30" t="s">
        <v>41</v>
      </c>
      <c r="E51" s="31" t="s">
        <v>172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74</v>
      </c>
      <c s="23" t="s">
        <v>173</v>
      </c>
      <c s="19" t="s">
        <v>37</v>
      </c>
      <c s="24" t="s">
        <v>174</v>
      </c>
      <c s="25" t="s">
        <v>129</v>
      </c>
      <c s="26">
        <v>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175</v>
      </c>
    </row>
    <row r="55" spans="1:5" ht="25.5">
      <c r="A55" s="30" t="s">
        <v>41</v>
      </c>
      <c r="E55" s="37" t="s">
        <v>176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71</v>
      </c>
      <c s="23" t="s">
        <v>177</v>
      </c>
      <c s="19" t="s">
        <v>37</v>
      </c>
      <c s="24" t="s">
        <v>178</v>
      </c>
      <c s="25" t="s">
        <v>179</v>
      </c>
      <c s="26">
        <v>18.543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180</v>
      </c>
    </row>
    <row r="59" spans="1:5" ht="114.75">
      <c r="A59" s="30" t="s">
        <v>41</v>
      </c>
      <c r="E59" s="37" t="s">
        <v>181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182</v>
      </c>
      <c s="19" t="s">
        <v>37</v>
      </c>
      <c s="24" t="s">
        <v>183</v>
      </c>
      <c s="25" t="s">
        <v>179</v>
      </c>
      <c s="26">
        <v>12.96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184</v>
      </c>
    </row>
    <row r="63" spans="1:5" ht="51">
      <c r="A63" s="30" t="s">
        <v>41</v>
      </c>
      <c r="E63" s="37" t="s">
        <v>185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186</v>
      </c>
      <c s="19" t="s">
        <v>37</v>
      </c>
      <c s="24" t="s">
        <v>187</v>
      </c>
      <c s="25" t="s">
        <v>179</v>
      </c>
      <c s="26">
        <v>6.48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188</v>
      </c>
    </row>
    <row r="67" spans="1:5" ht="12.75">
      <c r="A67" s="30" t="s">
        <v>41</v>
      </c>
      <c r="E67" s="31" t="s">
        <v>189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190</v>
      </c>
      <c s="19" t="s">
        <v>37</v>
      </c>
      <c s="24" t="s">
        <v>191</v>
      </c>
      <c s="25" t="s">
        <v>179</v>
      </c>
      <c s="26">
        <v>2.16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192</v>
      </c>
    </row>
    <row r="71" spans="1:5" ht="12.75">
      <c r="A71" s="30" t="s">
        <v>41</v>
      </c>
      <c r="E71" s="31" t="s">
        <v>193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90</v>
      </c>
      <c s="23" t="s">
        <v>194</v>
      </c>
      <c s="19" t="s">
        <v>37</v>
      </c>
      <c s="24" t="s">
        <v>195</v>
      </c>
      <c s="25" t="s">
        <v>179</v>
      </c>
      <c s="26">
        <v>335.569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38.25">
      <c r="A74" s="28" t="s">
        <v>40</v>
      </c>
      <c r="E74" s="29" t="s">
        <v>196</v>
      </c>
    </row>
    <row r="75" spans="1:5" ht="409.5">
      <c r="A75" s="30" t="s">
        <v>41</v>
      </c>
      <c r="E75" s="37" t="s">
        <v>197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198</v>
      </c>
      <c s="19" t="s">
        <v>37</v>
      </c>
      <c s="24" t="s">
        <v>199</v>
      </c>
      <c s="25" t="s">
        <v>179</v>
      </c>
      <c s="26">
        <v>167.784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38.25">
      <c r="A78" s="28" t="s">
        <v>40</v>
      </c>
      <c r="E78" s="29" t="s">
        <v>200</v>
      </c>
    </row>
    <row r="79" spans="1:5" ht="12.75">
      <c r="A79" s="30" t="s">
        <v>41</v>
      </c>
      <c r="E79" s="31" t="s">
        <v>201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202</v>
      </c>
      <c s="19" t="s">
        <v>37</v>
      </c>
      <c s="24" t="s">
        <v>203</v>
      </c>
      <c s="25" t="s">
        <v>179</v>
      </c>
      <c s="26">
        <v>55.928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38.25">
      <c r="A82" s="28" t="s">
        <v>40</v>
      </c>
      <c r="E82" s="29" t="s">
        <v>204</v>
      </c>
    </row>
    <row r="83" spans="1:5" ht="12.75">
      <c r="A83" s="30" t="s">
        <v>41</v>
      </c>
      <c r="E83" s="31" t="s">
        <v>205</v>
      </c>
    </row>
    <row r="84" spans="1:5" ht="12.75">
      <c r="A84" t="s">
        <v>42</v>
      </c>
      <c r="E84" s="29" t="s">
        <v>37</v>
      </c>
    </row>
    <row r="85" spans="1:16" ht="25.5">
      <c r="A85" s="19" t="s">
        <v>35</v>
      </c>
      <c s="23" t="s">
        <v>87</v>
      </c>
      <c s="23" t="s">
        <v>206</v>
      </c>
      <c s="19" t="s">
        <v>37</v>
      </c>
      <c s="24" t="s">
        <v>207</v>
      </c>
      <c s="25" t="s">
        <v>179</v>
      </c>
      <c s="26">
        <v>2.16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208</v>
      </c>
    </row>
    <row r="87" spans="1:5" ht="12.75">
      <c r="A87" s="30" t="s">
        <v>41</v>
      </c>
      <c r="E87" s="31" t="s">
        <v>193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99</v>
      </c>
      <c s="23" t="s">
        <v>209</v>
      </c>
      <c s="19" t="s">
        <v>37</v>
      </c>
      <c s="24" t="s">
        <v>210</v>
      </c>
      <c s="25" t="s">
        <v>179</v>
      </c>
      <c s="26">
        <v>55.928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211</v>
      </c>
    </row>
    <row r="91" spans="1:5" ht="12.75">
      <c r="A91" s="30" t="s">
        <v>41</v>
      </c>
      <c r="E91" s="31" t="s">
        <v>205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212</v>
      </c>
      <c s="19" t="s">
        <v>37</v>
      </c>
      <c s="24" t="s">
        <v>213</v>
      </c>
      <c s="25" t="s">
        <v>129</v>
      </c>
      <c s="26">
        <v>112.606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214</v>
      </c>
    </row>
    <row r="95" spans="1:5" ht="89.25">
      <c r="A95" s="30" t="s">
        <v>41</v>
      </c>
      <c r="E95" s="37" t="s">
        <v>215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216</v>
      </c>
      <c s="19" t="s">
        <v>37</v>
      </c>
      <c s="24" t="s">
        <v>217</v>
      </c>
      <c s="25" t="s">
        <v>129</v>
      </c>
      <c s="26">
        <v>461.574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218</v>
      </c>
    </row>
    <row r="99" spans="1:5" ht="395.25">
      <c r="A99" s="30" t="s">
        <v>41</v>
      </c>
      <c r="E99" s="37" t="s">
        <v>219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220</v>
      </c>
      <c s="19" t="s">
        <v>37</v>
      </c>
      <c s="24" t="s">
        <v>221</v>
      </c>
      <c s="25" t="s">
        <v>129</v>
      </c>
      <c s="26">
        <v>112.606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222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223</v>
      </c>
      <c s="19" t="s">
        <v>37</v>
      </c>
      <c s="24" t="s">
        <v>224</v>
      </c>
      <c s="25" t="s">
        <v>129</v>
      </c>
      <c s="26">
        <v>461.574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225</v>
      </c>
    </row>
    <row r="107" spans="1:5" ht="12.75">
      <c r="A107" s="30" t="s">
        <v>41</v>
      </c>
      <c r="E107" s="31" t="s">
        <v>37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119</v>
      </c>
      <c s="23" t="s">
        <v>226</v>
      </c>
      <c s="19" t="s">
        <v>37</v>
      </c>
      <c s="24" t="s">
        <v>227</v>
      </c>
      <c s="25" t="s">
        <v>179</v>
      </c>
      <c s="26">
        <v>348.529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228</v>
      </c>
    </row>
    <row r="111" spans="1:5" ht="12.75">
      <c r="A111" s="30" t="s">
        <v>41</v>
      </c>
      <c r="E111" s="31" t="s">
        <v>229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122</v>
      </c>
      <c s="23" t="s">
        <v>230</v>
      </c>
      <c s="19" t="s">
        <v>37</v>
      </c>
      <c s="24" t="s">
        <v>231</v>
      </c>
      <c s="25" t="s">
        <v>179</v>
      </c>
      <c s="26">
        <v>232.352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232</v>
      </c>
    </row>
    <row r="115" spans="1:5" ht="12.75">
      <c r="A115" s="30" t="s">
        <v>41</v>
      </c>
      <c r="E115" s="31" t="s">
        <v>233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179</v>
      </c>
      <c s="26">
        <v>580.881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237</v>
      </c>
    </row>
    <row r="119" spans="1:5" ht="89.25">
      <c r="A119" s="30" t="s">
        <v>41</v>
      </c>
      <c r="E119" s="37" t="s">
        <v>238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179</v>
      </c>
      <c s="26">
        <v>150.959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25.5">
      <c r="A122" s="28" t="s">
        <v>40</v>
      </c>
      <c r="E122" s="29" t="s">
        <v>242</v>
      </c>
    </row>
    <row r="123" spans="1:5" ht="51">
      <c r="A123" s="30" t="s">
        <v>41</v>
      </c>
      <c r="E123" s="31" t="s">
        <v>243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179</v>
      </c>
      <c s="26">
        <v>253.368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38.25">
      <c r="A126" s="28" t="s">
        <v>40</v>
      </c>
      <c r="E126" s="29" t="s">
        <v>247</v>
      </c>
    </row>
    <row r="127" spans="1:5" ht="89.25">
      <c r="A127" s="30" t="s">
        <v>41</v>
      </c>
      <c r="E127" s="31" t="s">
        <v>248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252</v>
      </c>
      <c s="26">
        <v>506.736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251</v>
      </c>
    </row>
    <row r="131" spans="1:5" ht="12.75">
      <c r="A131" s="30" t="s">
        <v>41</v>
      </c>
      <c r="E131" s="31" t="s">
        <v>253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252</v>
      </c>
      <c s="26">
        <v>279.274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256</v>
      </c>
    </row>
    <row r="135" spans="1:5" ht="12.75">
      <c r="A135" s="30" t="s">
        <v>41</v>
      </c>
      <c r="E135" s="31" t="s">
        <v>257</v>
      </c>
    </row>
    <row r="136" spans="1:5" ht="12.75">
      <c r="A136" t="s">
        <v>42</v>
      </c>
      <c r="E136" s="29" t="s">
        <v>37</v>
      </c>
    </row>
    <row r="137" spans="1:18" ht="12.75" customHeight="1">
      <c r="A137" s="5" t="s">
        <v>33</v>
      </c>
      <c s="5"/>
      <c s="34" t="s">
        <v>14</v>
      </c>
      <c s="5"/>
      <c s="21" t="s">
        <v>258</v>
      </c>
      <c s="5"/>
      <c s="5"/>
      <c s="5"/>
      <c s="35">
        <f>0+Q137</f>
      </c>
      <c r="O137">
        <f>0+R137</f>
      </c>
      <c r="Q137">
        <f>0+I138+I142+I146+I150+I154</f>
      </c>
      <c>
        <f>0+O138+O142+O146+O150+O154</f>
      </c>
    </row>
    <row r="138" spans="1:16" ht="25.5">
      <c r="A138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141</v>
      </c>
      <c s="26">
        <v>144.45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38.25">
      <c r="A139" s="28" t="s">
        <v>40</v>
      </c>
      <c r="E139" s="29" t="s">
        <v>262</v>
      </c>
    </row>
    <row r="140" spans="1:5" ht="76.5">
      <c r="A140" s="30" t="s">
        <v>41</v>
      </c>
      <c r="E140" s="31" t="s">
        <v>263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129</v>
      </c>
      <c s="26">
        <v>171.89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267</v>
      </c>
    </row>
    <row r="144" spans="1:5" ht="76.5">
      <c r="A144" s="30" t="s">
        <v>41</v>
      </c>
      <c r="E144" s="31" t="s">
        <v>268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129</v>
      </c>
      <c s="26">
        <v>78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272</v>
      </c>
    </row>
    <row r="148" spans="1:5" ht="12.75">
      <c r="A148" s="30" t="s">
        <v>41</v>
      </c>
      <c r="E148" s="31" t="s">
        <v>273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47</v>
      </c>
      <c s="26">
        <v>26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276</v>
      </c>
    </row>
    <row r="152" spans="1:5" ht="38.25">
      <c r="A152" s="30" t="s">
        <v>41</v>
      </c>
      <c r="E152" s="37" t="s">
        <v>277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129</v>
      </c>
      <c s="26">
        <v>203.604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280</v>
      </c>
    </row>
    <row r="156" spans="1:5" ht="25.5">
      <c r="A156" s="30" t="s">
        <v>41</v>
      </c>
      <c r="E156" s="31" t="s">
        <v>281</v>
      </c>
    </row>
    <row r="157" spans="1:5" ht="12.75">
      <c r="A157" t="s">
        <v>42</v>
      </c>
      <c r="E157" s="29" t="s">
        <v>37</v>
      </c>
    </row>
    <row r="158" spans="1:18" ht="12.75" customHeight="1">
      <c r="A158" s="5" t="s">
        <v>33</v>
      </c>
      <c s="5"/>
      <c s="34" t="s">
        <v>12</v>
      </c>
      <c s="5"/>
      <c s="21" t="s">
        <v>282</v>
      </c>
      <c s="5"/>
      <c s="5"/>
      <c s="5"/>
      <c s="35">
        <f>0+Q158</f>
      </c>
      <c r="O158">
        <f>0+R158</f>
      </c>
      <c r="Q158">
        <f>0+I159+I163+I167+I171+I175+I179+I183</f>
      </c>
      <c>
        <f>0+O159+O163+O167+O171+O175+O179+O183</f>
      </c>
    </row>
    <row r="159" spans="1:16" ht="12.75">
      <c r="A159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179</v>
      </c>
      <c s="26">
        <v>4.668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25.5">
      <c r="A160" s="28" t="s">
        <v>40</v>
      </c>
      <c r="E160" s="29" t="s">
        <v>286</v>
      </c>
    </row>
    <row r="161" spans="1:5" ht="76.5">
      <c r="A161" s="30" t="s">
        <v>41</v>
      </c>
      <c r="E161" s="37" t="s">
        <v>287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129</v>
      </c>
      <c s="26">
        <v>36.702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12.75">
      <c r="A164" s="28" t="s">
        <v>40</v>
      </c>
      <c r="E164" s="29" t="s">
        <v>291</v>
      </c>
    </row>
    <row r="165" spans="1:5" ht="76.5">
      <c r="A165" s="30" t="s">
        <v>41</v>
      </c>
      <c r="E165" s="37" t="s">
        <v>292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129</v>
      </c>
      <c s="26">
        <v>36.702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12.75">
      <c r="A168" s="28" t="s">
        <v>40</v>
      </c>
      <c r="E168" s="29" t="s">
        <v>296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179</v>
      </c>
      <c s="26">
        <v>10.475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25.5">
      <c r="A172" s="28" t="s">
        <v>40</v>
      </c>
      <c r="E172" s="29" t="s">
        <v>300</v>
      </c>
    </row>
    <row r="173" spans="1:5" ht="102">
      <c r="A173" s="30" t="s">
        <v>41</v>
      </c>
      <c r="E173" s="37" t="s">
        <v>301</v>
      </c>
    </row>
    <row r="174" spans="1:5" ht="12.75">
      <c r="A174" t="s">
        <v>42</v>
      </c>
      <c r="E174" s="29" t="s">
        <v>37</v>
      </c>
    </row>
    <row r="175" spans="1:16" ht="12.75">
      <c r="A175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179</v>
      </c>
      <c s="26">
        <v>13.155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40</v>
      </c>
      <c r="E176" s="29" t="s">
        <v>37</v>
      </c>
    </row>
    <row r="177" spans="1:5" ht="76.5">
      <c r="A177" s="30" t="s">
        <v>41</v>
      </c>
      <c r="E177" s="37" t="s">
        <v>305</v>
      </c>
    </row>
    <row r="178" spans="1:5" ht="12.75">
      <c r="A178" t="s">
        <v>42</v>
      </c>
      <c r="E178" s="29" t="s">
        <v>37</v>
      </c>
    </row>
    <row r="179" spans="1:16" ht="12.75">
      <c r="A179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141</v>
      </c>
      <c s="26">
        <v>259.4</v>
      </c>
      <c s="27">
        <v>0</v>
      </c>
      <c s="27">
        <f>ROUND(ROUND(H179,2)*ROUND(G179,3),2)</f>
      </c>
      <c r="O179">
        <f>(I179*21)/100</f>
      </c>
      <c t="s">
        <v>14</v>
      </c>
    </row>
    <row r="180" spans="1:5" ht="12.75">
      <c r="A180" s="28" t="s">
        <v>40</v>
      </c>
      <c r="E180" s="29" t="s">
        <v>309</v>
      </c>
    </row>
    <row r="181" spans="1:5" ht="12.75">
      <c r="A181" s="30" t="s">
        <v>41</v>
      </c>
      <c r="E181" s="31" t="s">
        <v>310</v>
      </c>
    </row>
    <row r="182" spans="1:5" ht="12.75">
      <c r="A182" t="s">
        <v>42</v>
      </c>
      <c r="E182" s="29" t="s">
        <v>37</v>
      </c>
    </row>
    <row r="183" spans="1:16" ht="12.75">
      <c r="A183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141</v>
      </c>
      <c s="26">
        <v>1.5</v>
      </c>
      <c s="27">
        <v>0</v>
      </c>
      <c s="27">
        <f>ROUND(ROUND(H183,2)*ROUND(G183,3),2)</f>
      </c>
      <c r="O183">
        <f>(I183*21)/100</f>
      </c>
      <c t="s">
        <v>14</v>
      </c>
    </row>
    <row r="184" spans="1:5" ht="12.75">
      <c r="A184" s="28" t="s">
        <v>40</v>
      </c>
      <c r="E184" s="29" t="s">
        <v>313</v>
      </c>
    </row>
    <row r="185" spans="1:5" ht="38.25">
      <c r="A185" s="30" t="s">
        <v>41</v>
      </c>
      <c r="E185" s="37" t="s">
        <v>314</v>
      </c>
    </row>
    <row r="186" spans="1:5" ht="12.75">
      <c r="A186" t="s">
        <v>42</v>
      </c>
      <c r="E186" s="29" t="s">
        <v>37</v>
      </c>
    </row>
    <row r="187" spans="1:18" ht="12.75" customHeight="1">
      <c r="A187" s="5" t="s">
        <v>33</v>
      </c>
      <c s="5"/>
      <c s="34" t="s">
        <v>24</v>
      </c>
      <c s="5"/>
      <c s="21" t="s">
        <v>315</v>
      </c>
      <c s="5"/>
      <c s="5"/>
      <c s="5"/>
      <c s="35">
        <f>0+Q187</f>
      </c>
      <c r="O187">
        <f>0+R187</f>
      </c>
      <c r="Q187">
        <f>0+I188+I192+I196+I200+I204</f>
      </c>
      <c>
        <f>0+O188+O192+O196+O200+O204</f>
      </c>
    </row>
    <row r="188" spans="1:16" ht="12.75">
      <c r="A188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179</v>
      </c>
      <c s="26">
        <v>36.338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25.5">
      <c r="A189" s="28" t="s">
        <v>40</v>
      </c>
      <c r="E189" s="29" t="s">
        <v>319</v>
      </c>
    </row>
    <row r="190" spans="1:5" ht="409.5">
      <c r="A190" s="30" t="s">
        <v>41</v>
      </c>
      <c r="E190" s="37" t="s">
        <v>320</v>
      </c>
    </row>
    <row r="191" spans="1:5" ht="12.75">
      <c r="A191" t="s">
        <v>42</v>
      </c>
      <c r="E191" s="29" t="s">
        <v>37</v>
      </c>
    </row>
    <row r="192" spans="1:16" ht="12.75">
      <c r="A192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179</v>
      </c>
      <c s="26">
        <v>2.925</v>
      </c>
      <c s="27">
        <v>0</v>
      </c>
      <c s="27">
        <f>ROUND(ROUND(H192,2)*ROUND(G192,3),2)</f>
      </c>
      <c r="O192">
        <f>(I192*21)/100</f>
      </c>
      <c t="s">
        <v>14</v>
      </c>
    </row>
    <row r="193" spans="1:5" ht="25.5">
      <c r="A193" s="28" t="s">
        <v>40</v>
      </c>
      <c r="E193" s="29" t="s">
        <v>324</v>
      </c>
    </row>
    <row r="194" spans="1:5" ht="38.25">
      <c r="A194" s="30" t="s">
        <v>41</v>
      </c>
      <c r="E194" s="37" t="s">
        <v>325</v>
      </c>
    </row>
    <row r="195" spans="1:5" ht="12.75">
      <c r="A195" t="s">
        <v>42</v>
      </c>
      <c r="E195" s="29" t="s">
        <v>37</v>
      </c>
    </row>
    <row r="196" spans="1:16" ht="12.75">
      <c r="A196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179</v>
      </c>
      <c s="26">
        <v>131.636</v>
      </c>
      <c s="27">
        <v>0</v>
      </c>
      <c s="27">
        <f>ROUND(ROUND(H196,2)*ROUND(G196,3),2)</f>
      </c>
      <c r="O196">
        <f>(I196*21)/100</f>
      </c>
      <c t="s">
        <v>14</v>
      </c>
    </row>
    <row r="197" spans="1:5" ht="25.5">
      <c r="A197" s="28" t="s">
        <v>40</v>
      </c>
      <c r="E197" s="29" t="s">
        <v>329</v>
      </c>
    </row>
    <row r="198" spans="1:5" ht="89.25">
      <c r="A198" s="30" t="s">
        <v>41</v>
      </c>
      <c r="E198" s="31" t="s">
        <v>330</v>
      </c>
    </row>
    <row r="199" spans="1:5" ht="12.75">
      <c r="A199" t="s">
        <v>42</v>
      </c>
      <c r="E199" s="29" t="s">
        <v>37</v>
      </c>
    </row>
    <row r="200" spans="1:16" ht="12.75">
      <c r="A200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129</v>
      </c>
      <c s="26">
        <v>155.64</v>
      </c>
      <c s="27">
        <v>0</v>
      </c>
      <c s="27">
        <f>ROUND(ROUND(H200,2)*ROUND(G200,3),2)</f>
      </c>
      <c r="O200">
        <f>(I200*21)/100</f>
      </c>
      <c t="s">
        <v>14</v>
      </c>
    </row>
    <row r="201" spans="1:5" ht="25.5">
      <c r="A201" s="28" t="s">
        <v>40</v>
      </c>
      <c r="E201" s="29" t="s">
        <v>334</v>
      </c>
    </row>
    <row r="202" spans="1:5" ht="12.75">
      <c r="A202" s="30" t="s">
        <v>41</v>
      </c>
      <c r="E202" s="31" t="s">
        <v>335</v>
      </c>
    </row>
    <row r="203" spans="1:5" ht="12.75">
      <c r="A203" t="s">
        <v>42</v>
      </c>
      <c r="E203" s="29" t="s">
        <v>37</v>
      </c>
    </row>
    <row r="204" spans="1:16" ht="25.5">
      <c r="A204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129</v>
      </c>
      <c s="26">
        <v>12.35</v>
      </c>
      <c s="27">
        <v>0</v>
      </c>
      <c s="27">
        <f>ROUND(ROUND(H204,2)*ROUND(G204,3),2)</f>
      </c>
      <c r="O204">
        <f>(I204*21)/100</f>
      </c>
      <c t="s">
        <v>14</v>
      </c>
    </row>
    <row r="205" spans="1:5" ht="25.5">
      <c r="A205" s="28" t="s">
        <v>40</v>
      </c>
      <c r="E205" s="29" t="s">
        <v>339</v>
      </c>
    </row>
    <row r="206" spans="1:5" ht="51">
      <c r="A206" s="30" t="s">
        <v>41</v>
      </c>
      <c r="E206" s="37" t="s">
        <v>340</v>
      </c>
    </row>
    <row r="207" spans="1:5" ht="12.75">
      <c r="A207" t="s">
        <v>42</v>
      </c>
      <c r="E207" s="29" t="s">
        <v>37</v>
      </c>
    </row>
    <row r="208" spans="1:18" ht="12.75" customHeight="1">
      <c r="A208" s="5" t="s">
        <v>33</v>
      </c>
      <c s="5"/>
      <c s="34" t="s">
        <v>26</v>
      </c>
      <c s="5"/>
      <c s="21" t="s">
        <v>341</v>
      </c>
      <c s="5"/>
      <c s="5"/>
      <c s="5"/>
      <c s="35">
        <f>0+Q208</f>
      </c>
      <c r="O208">
        <f>0+R208</f>
      </c>
      <c r="Q208">
        <f>0+I209+I213+I217+I221+I225</f>
      </c>
      <c>
        <f>0+O209+O213+O217+O221+O225</f>
      </c>
    </row>
    <row r="209" spans="1:16" ht="12.75">
      <c r="A209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129</v>
      </c>
      <c s="26">
        <v>53.65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345</v>
      </c>
    </row>
    <row r="211" spans="1:5" ht="12.75">
      <c r="A211" s="30" t="s">
        <v>41</v>
      </c>
      <c r="E211" s="31" t="s">
        <v>346</v>
      </c>
    </row>
    <row r="212" spans="1:5" ht="12.75">
      <c r="A212" t="s">
        <v>42</v>
      </c>
      <c r="E212" s="29" t="s">
        <v>37</v>
      </c>
    </row>
    <row r="213" spans="1:16" ht="12.75">
      <c r="A213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129</v>
      </c>
      <c s="26">
        <v>287.23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350</v>
      </c>
    </row>
    <row r="215" spans="1:5" ht="369.75">
      <c r="A215" s="30" t="s">
        <v>41</v>
      </c>
      <c r="E215" s="37" t="s">
        <v>351</v>
      </c>
    </row>
    <row r="216" spans="1:5" ht="12.75">
      <c r="A216" t="s">
        <v>42</v>
      </c>
      <c r="E216" s="29" t="s">
        <v>37</v>
      </c>
    </row>
    <row r="217" spans="1:16" ht="12.75">
      <c r="A217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129</v>
      </c>
      <c s="26">
        <v>311.35</v>
      </c>
      <c s="27">
        <v>0</v>
      </c>
      <c s="27">
        <f>ROUND(ROUND(H217,2)*ROUND(G217,3),2)</f>
      </c>
      <c r="O217">
        <f>(I217*21)/100</f>
      </c>
      <c t="s">
        <v>14</v>
      </c>
    </row>
    <row r="218" spans="1:5" ht="25.5">
      <c r="A218" s="28" t="s">
        <v>40</v>
      </c>
      <c r="E218" s="29" t="s">
        <v>355</v>
      </c>
    </row>
    <row r="219" spans="1:5" ht="409.5">
      <c r="A219" s="30" t="s">
        <v>41</v>
      </c>
      <c r="E219" s="37" t="s">
        <v>356</v>
      </c>
    </row>
    <row r="220" spans="1:5" ht="12.75">
      <c r="A220" t="s">
        <v>42</v>
      </c>
      <c r="E220" s="29" t="s">
        <v>37</v>
      </c>
    </row>
    <row r="221" spans="1:16" ht="12.75">
      <c r="A221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129</v>
      </c>
      <c s="26">
        <v>26.825</v>
      </c>
      <c s="27">
        <v>0</v>
      </c>
      <c s="27">
        <f>ROUND(ROUND(H221,2)*ROUND(G221,3),2)</f>
      </c>
      <c r="O221">
        <f>(I221*21)/100</f>
      </c>
      <c t="s">
        <v>14</v>
      </c>
    </row>
    <row r="222" spans="1:5" ht="12.75">
      <c r="A222" s="28" t="s">
        <v>40</v>
      </c>
      <c r="E222" s="29" t="s">
        <v>359</v>
      </c>
    </row>
    <row r="223" spans="1:5" ht="25.5">
      <c r="A223" s="30" t="s">
        <v>41</v>
      </c>
      <c r="E223" s="37" t="s">
        <v>360</v>
      </c>
    </row>
    <row r="224" spans="1:5" ht="12.75">
      <c r="A224" t="s">
        <v>42</v>
      </c>
      <c r="E224" s="29" t="s">
        <v>37</v>
      </c>
    </row>
    <row r="225" spans="1:16" ht="25.5">
      <c r="A225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129</v>
      </c>
      <c s="26">
        <v>53.65</v>
      </c>
      <c s="27">
        <v>0</v>
      </c>
      <c s="27">
        <f>ROUND(ROUND(H225,2)*ROUND(G225,3),2)</f>
      </c>
      <c r="O225">
        <f>(I225*21)/100</f>
      </c>
      <c t="s">
        <v>14</v>
      </c>
    </row>
    <row r="226" spans="1:5" ht="51">
      <c r="A226" s="28" t="s">
        <v>40</v>
      </c>
      <c r="E226" s="29" t="s">
        <v>364</v>
      </c>
    </row>
    <row r="227" spans="1:5" ht="102">
      <c r="A227" s="30" t="s">
        <v>41</v>
      </c>
      <c r="E227" s="37" t="s">
        <v>131</v>
      </c>
    </row>
    <row r="228" spans="1:5" ht="12.75">
      <c r="A228" t="s">
        <v>42</v>
      </c>
      <c r="E228" s="29" t="s">
        <v>37</v>
      </c>
    </row>
    <row r="229" spans="1:18" ht="12.75" customHeight="1">
      <c r="A229" s="5" t="s">
        <v>33</v>
      </c>
      <c s="5"/>
      <c s="34" t="s">
        <v>365</v>
      </c>
      <c s="5"/>
      <c s="21" t="s">
        <v>366</v>
      </c>
      <c s="5"/>
      <c s="5"/>
      <c s="5"/>
      <c s="35">
        <f>0+Q229</f>
      </c>
      <c r="O229">
        <f>0+R229</f>
      </c>
      <c r="Q229">
        <f>0+I230+I234</f>
      </c>
      <c>
        <f>0+O230+O234</f>
      </c>
    </row>
    <row r="230" spans="1:16" ht="12.75">
      <c r="A230" s="19" t="s">
        <v>35</v>
      </c>
      <c s="23" t="s">
        <v>367</v>
      </c>
      <c s="23" t="s">
        <v>368</v>
      </c>
      <c s="19" t="s">
        <v>37</v>
      </c>
      <c s="24" t="s">
        <v>369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37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8" ht="12.75" customHeight="1">
      <c r="A238" s="5" t="s">
        <v>33</v>
      </c>
      <c s="5"/>
      <c s="34" t="s">
        <v>60</v>
      </c>
      <c s="5"/>
      <c s="21" t="s">
        <v>373</v>
      </c>
      <c s="5"/>
      <c s="5"/>
      <c s="5"/>
      <c s="35">
        <f>0+Q238</f>
      </c>
      <c r="O238">
        <f>0+R238</f>
      </c>
      <c r="Q238">
        <f>0+I239+I243+I247+I251+I255+I259+I263+I267+I271+I275+I279+I283+I287+I291+I295+I299+I303+I307+I311+I315+I319+I323+I327+I331+I335+I339+I343+I347+I351+I355+I359+I363+I367+I371+I375+I379+I383+I387+I391+I395+I399</f>
      </c>
      <c>
        <f>0+O239+O243+O247+O251+O255+O259+O263+O267+O271+O275+O279+O283+O287+O291+O295+O299+O303+O307+O311+O315+O319+O323+O327+O331+O335+O339+O343+O347+O351+O355+O359+O363+O367+O371+O375+O379+O383+O387+O391+O395+O399</f>
      </c>
    </row>
    <row r="239" spans="1:16" ht="12.75">
      <c r="A239" s="19" t="s">
        <v>35</v>
      </c>
      <c s="23" t="s">
        <v>374</v>
      </c>
      <c s="23" t="s">
        <v>375</v>
      </c>
      <c s="19" t="s">
        <v>37</v>
      </c>
      <c s="24" t="s">
        <v>376</v>
      </c>
      <c s="25" t="s">
        <v>47</v>
      </c>
      <c s="26">
        <v>1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376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47</v>
      </c>
      <c s="26">
        <v>17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25.5">
      <c r="A244" s="28" t="s">
        <v>40</v>
      </c>
      <c r="E244" s="29" t="s">
        <v>380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381</v>
      </c>
      <c s="23" t="s">
        <v>382</v>
      </c>
      <c s="19" t="s">
        <v>37</v>
      </c>
      <c s="24" t="s">
        <v>383</v>
      </c>
      <c s="25" t="s">
        <v>47</v>
      </c>
      <c s="26">
        <v>1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25.5">
      <c r="A248" s="28" t="s">
        <v>40</v>
      </c>
      <c r="E248" s="29" t="s">
        <v>384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47</v>
      </c>
      <c s="26">
        <v>13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387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25.5">
      <c r="A255" s="19" t="s">
        <v>35</v>
      </c>
      <c s="23" t="s">
        <v>388</v>
      </c>
      <c s="23" t="s">
        <v>389</v>
      </c>
      <c s="19" t="s">
        <v>37</v>
      </c>
      <c s="24" t="s">
        <v>390</v>
      </c>
      <c s="25" t="s">
        <v>141</v>
      </c>
      <c s="26">
        <v>71.2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37</v>
      </c>
    </row>
    <row r="257" spans="1:5" ht="12.75">
      <c r="A257" s="30" t="s">
        <v>41</v>
      </c>
      <c r="E257" s="31" t="s">
        <v>391</v>
      </c>
    </row>
    <row r="258" spans="1:5" ht="12.75">
      <c r="A258" t="s">
        <v>42</v>
      </c>
      <c r="E258" s="29" t="s">
        <v>37</v>
      </c>
    </row>
    <row r="259" spans="1:16" ht="25.5">
      <c r="A259" s="19" t="s">
        <v>35</v>
      </c>
      <c s="23" t="s">
        <v>392</v>
      </c>
      <c s="23" t="s">
        <v>393</v>
      </c>
      <c s="19" t="s">
        <v>37</v>
      </c>
      <c s="24" t="s">
        <v>394</v>
      </c>
      <c s="25" t="s">
        <v>141</v>
      </c>
      <c s="26">
        <v>18.3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37</v>
      </c>
    </row>
    <row r="261" spans="1:5" ht="12.75">
      <c r="A261" s="30" t="s">
        <v>41</v>
      </c>
      <c r="E261" s="31" t="s">
        <v>395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47</v>
      </c>
      <c s="26">
        <v>13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398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399</v>
      </c>
      <c s="23" t="s">
        <v>400</v>
      </c>
      <c s="19" t="s">
        <v>37</v>
      </c>
      <c s="24" t="s">
        <v>401</v>
      </c>
      <c s="25" t="s">
        <v>47</v>
      </c>
      <c s="26">
        <v>5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12.75">
      <c r="A268" s="28" t="s">
        <v>40</v>
      </c>
      <c r="E268" s="29" t="s">
        <v>401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47</v>
      </c>
      <c s="26">
        <v>3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12.75">
      <c r="A272" s="28" t="s">
        <v>40</v>
      </c>
      <c r="E272" s="29" t="s">
        <v>404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405</v>
      </c>
      <c s="23" t="s">
        <v>406</v>
      </c>
      <c s="19" t="s">
        <v>37</v>
      </c>
      <c s="24" t="s">
        <v>407</v>
      </c>
      <c s="25" t="s">
        <v>47</v>
      </c>
      <c s="26">
        <v>6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12.75">
      <c r="A276" s="28" t="s">
        <v>40</v>
      </c>
      <c r="E276" s="29" t="s">
        <v>407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47</v>
      </c>
      <c s="26">
        <v>8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410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411</v>
      </c>
      <c s="23" t="s">
        <v>412</v>
      </c>
      <c s="19" t="s">
        <v>37</v>
      </c>
      <c s="24" t="s">
        <v>413</v>
      </c>
      <c s="25" t="s">
        <v>47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413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414</v>
      </c>
      <c s="23" t="s">
        <v>415</v>
      </c>
      <c s="19" t="s">
        <v>37</v>
      </c>
      <c s="24" t="s">
        <v>416</v>
      </c>
      <c s="25" t="s">
        <v>47</v>
      </c>
      <c s="26">
        <v>11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12.75">
      <c r="A288" s="28" t="s">
        <v>40</v>
      </c>
      <c r="E288" s="29" t="s">
        <v>416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12.75">
      <c r="A291" s="19" t="s">
        <v>35</v>
      </c>
      <c s="23" t="s">
        <v>417</v>
      </c>
      <c s="23" t="s">
        <v>418</v>
      </c>
      <c s="19" t="s">
        <v>37</v>
      </c>
      <c s="24" t="s">
        <v>419</v>
      </c>
      <c s="25" t="s">
        <v>47</v>
      </c>
      <c s="26">
        <v>2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420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47</v>
      </c>
      <c s="26">
        <v>9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424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12.75">
      <c r="A299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12.75">
      <c r="A300" s="28" t="s">
        <v>40</v>
      </c>
      <c r="E300" s="29" t="s">
        <v>428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429</v>
      </c>
      <c s="23" t="s">
        <v>430</v>
      </c>
      <c s="19" t="s">
        <v>37</v>
      </c>
      <c s="24" t="s">
        <v>431</v>
      </c>
      <c s="25" t="s">
        <v>47</v>
      </c>
      <c s="26">
        <v>1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431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432</v>
      </c>
      <c s="23" t="s">
        <v>433</v>
      </c>
      <c s="19" t="s">
        <v>37</v>
      </c>
      <c s="24" t="s">
        <v>434</v>
      </c>
      <c s="25" t="s">
        <v>47</v>
      </c>
      <c s="26">
        <v>1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434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47</v>
      </c>
      <c s="26">
        <v>16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437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438</v>
      </c>
      <c s="23" t="s">
        <v>439</v>
      </c>
      <c s="19" t="s">
        <v>37</v>
      </c>
      <c s="24" t="s">
        <v>440</v>
      </c>
      <c s="25" t="s">
        <v>47</v>
      </c>
      <c s="26">
        <v>1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440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47</v>
      </c>
      <c s="26">
        <v>1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25.5">
      <c r="A320" s="28" t="s">
        <v>40</v>
      </c>
      <c r="E320" s="29" t="s">
        <v>444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445</v>
      </c>
      <c s="23" t="s">
        <v>446</v>
      </c>
      <c s="19" t="s">
        <v>37</v>
      </c>
      <c s="24" t="s">
        <v>447</v>
      </c>
      <c s="25" t="s">
        <v>47</v>
      </c>
      <c s="26">
        <v>1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12.75">
      <c r="A324" s="28" t="s">
        <v>40</v>
      </c>
      <c r="E324" s="29" t="s">
        <v>447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448</v>
      </c>
      <c s="23" t="s">
        <v>449</v>
      </c>
      <c s="19" t="s">
        <v>37</v>
      </c>
      <c s="24" t="s">
        <v>450</v>
      </c>
      <c s="25" t="s">
        <v>141</v>
      </c>
      <c s="26">
        <v>50.547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12.75">
      <c r="A328" s="28" t="s">
        <v>40</v>
      </c>
      <c r="E328" s="29" t="s">
        <v>450</v>
      </c>
    </row>
    <row r="329" spans="1:5" ht="25.5">
      <c r="A329" s="30" t="s">
        <v>41</v>
      </c>
      <c r="E329" s="31" t="s">
        <v>451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452</v>
      </c>
      <c s="23" t="s">
        <v>453</v>
      </c>
      <c s="19" t="s">
        <v>37</v>
      </c>
      <c s="24" t="s">
        <v>454</v>
      </c>
      <c s="25" t="s">
        <v>141</v>
      </c>
      <c s="26">
        <v>212.744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12.75">
      <c r="A332" s="28" t="s">
        <v>40</v>
      </c>
      <c r="E332" s="29" t="s">
        <v>454</v>
      </c>
    </row>
    <row r="333" spans="1:5" ht="25.5">
      <c r="A333" s="30" t="s">
        <v>41</v>
      </c>
      <c r="E333" s="31" t="s">
        <v>455</v>
      </c>
    </row>
    <row r="334" spans="1:5" ht="12.75">
      <c r="A334" t="s">
        <v>42</v>
      </c>
      <c r="E334" s="29" t="s">
        <v>37</v>
      </c>
    </row>
    <row r="335" spans="1:16" ht="25.5">
      <c r="A335" s="19" t="s">
        <v>35</v>
      </c>
      <c s="23" t="s">
        <v>456</v>
      </c>
      <c s="23" t="s">
        <v>457</v>
      </c>
      <c s="19" t="s">
        <v>37</v>
      </c>
      <c s="24" t="s">
        <v>458</v>
      </c>
      <c s="25" t="s">
        <v>47</v>
      </c>
      <c s="26">
        <v>5</v>
      </c>
      <c s="27">
        <v>0</v>
      </c>
      <c s="27">
        <f>ROUND(ROUND(H335,2)*ROUND(G335,3),2)</f>
      </c>
      <c r="O335">
        <f>(I335*21)/100</f>
      </c>
      <c t="s">
        <v>14</v>
      </c>
    </row>
    <row r="336" spans="1:5" ht="25.5">
      <c r="A336" s="28" t="s">
        <v>40</v>
      </c>
      <c r="E336" s="29" t="s">
        <v>458</v>
      </c>
    </row>
    <row r="337" spans="1:5" ht="12.75">
      <c r="A337" s="30" t="s">
        <v>41</v>
      </c>
      <c r="E337" s="31" t="s">
        <v>37</v>
      </c>
    </row>
    <row r="338" spans="1:5" ht="12.75">
      <c r="A338" t="s">
        <v>42</v>
      </c>
      <c r="E338" s="29" t="s">
        <v>37</v>
      </c>
    </row>
    <row r="339" spans="1:16" ht="25.5">
      <c r="A339" s="19" t="s">
        <v>35</v>
      </c>
      <c s="23" t="s">
        <v>459</v>
      </c>
      <c s="23" t="s">
        <v>460</v>
      </c>
      <c s="19" t="s">
        <v>37</v>
      </c>
      <c s="24" t="s">
        <v>461</v>
      </c>
      <c s="25" t="s">
        <v>47</v>
      </c>
      <c s="26">
        <v>9</v>
      </c>
      <c s="27">
        <v>0</v>
      </c>
      <c s="27">
        <f>ROUND(ROUND(H339,2)*ROUND(G339,3),2)</f>
      </c>
      <c r="O339">
        <f>(I339*21)/100</f>
      </c>
      <c t="s">
        <v>14</v>
      </c>
    </row>
    <row r="340" spans="1:5" ht="25.5">
      <c r="A340" s="28" t="s">
        <v>40</v>
      </c>
      <c r="E340" s="29" t="s">
        <v>461</v>
      </c>
    </row>
    <row r="341" spans="1:5" ht="12.75">
      <c r="A341" s="30" t="s">
        <v>41</v>
      </c>
      <c r="E341" s="31" t="s">
        <v>37</v>
      </c>
    </row>
    <row r="342" spans="1:5" ht="12.75">
      <c r="A342" t="s">
        <v>42</v>
      </c>
      <c r="E342" s="29" t="s">
        <v>37</v>
      </c>
    </row>
    <row r="343" spans="1:16" ht="25.5">
      <c r="A343" s="19" t="s">
        <v>35</v>
      </c>
      <c s="23" t="s">
        <v>462</v>
      </c>
      <c s="23" t="s">
        <v>463</v>
      </c>
      <c s="19" t="s">
        <v>37</v>
      </c>
      <c s="24" t="s">
        <v>464</v>
      </c>
      <c s="25" t="s">
        <v>47</v>
      </c>
      <c s="26">
        <v>2</v>
      </c>
      <c s="27">
        <v>0</v>
      </c>
      <c s="27">
        <f>ROUND(ROUND(H343,2)*ROUND(G343,3),2)</f>
      </c>
      <c r="O343">
        <f>(I343*21)/100</f>
      </c>
      <c t="s">
        <v>14</v>
      </c>
    </row>
    <row r="344" spans="1:5" ht="25.5">
      <c r="A344" s="28" t="s">
        <v>40</v>
      </c>
      <c r="E344" s="29" t="s">
        <v>464</v>
      </c>
    </row>
    <row r="345" spans="1:5" ht="12.75">
      <c r="A345" s="30" t="s">
        <v>41</v>
      </c>
      <c r="E345" s="31" t="s">
        <v>37</v>
      </c>
    </row>
    <row r="346" spans="1:5" ht="12.75">
      <c r="A346" t="s">
        <v>42</v>
      </c>
      <c r="E346" s="29" t="s">
        <v>37</v>
      </c>
    </row>
    <row r="347" spans="1:16" ht="25.5">
      <c r="A347" s="19" t="s">
        <v>35</v>
      </c>
      <c s="23" t="s">
        <v>465</v>
      </c>
      <c s="23" t="s">
        <v>466</v>
      </c>
      <c s="19" t="s">
        <v>37</v>
      </c>
      <c s="24" t="s">
        <v>467</v>
      </c>
      <c s="25" t="s">
        <v>141</v>
      </c>
      <c s="26">
        <v>49.8</v>
      </c>
      <c s="27">
        <v>0</v>
      </c>
      <c s="27">
        <f>ROUND(ROUND(H347,2)*ROUND(G347,3),2)</f>
      </c>
      <c r="O347">
        <f>(I347*21)/100</f>
      </c>
      <c t="s">
        <v>14</v>
      </c>
    </row>
    <row r="348" spans="1:5" ht="25.5">
      <c r="A348" s="28" t="s">
        <v>40</v>
      </c>
      <c r="E348" s="29" t="s">
        <v>468</v>
      </c>
    </row>
    <row r="349" spans="1:5" ht="12.75">
      <c r="A349" s="30" t="s">
        <v>41</v>
      </c>
      <c r="E349" s="31" t="s">
        <v>469</v>
      </c>
    </row>
    <row r="350" spans="1:5" ht="12.75">
      <c r="A350" t="s">
        <v>42</v>
      </c>
      <c r="E350" s="29" t="s">
        <v>37</v>
      </c>
    </row>
    <row r="351" spans="1:16" ht="25.5">
      <c r="A351" s="19" t="s">
        <v>35</v>
      </c>
      <c s="23" t="s">
        <v>470</v>
      </c>
      <c s="23" t="s">
        <v>471</v>
      </c>
      <c s="19" t="s">
        <v>37</v>
      </c>
      <c s="24" t="s">
        <v>472</v>
      </c>
      <c s="25" t="s">
        <v>141</v>
      </c>
      <c s="26">
        <v>209.6</v>
      </c>
      <c s="27">
        <v>0</v>
      </c>
      <c s="27">
        <f>ROUND(ROUND(H351,2)*ROUND(G351,3),2)</f>
      </c>
      <c r="O351">
        <f>(I351*21)/100</f>
      </c>
      <c t="s">
        <v>14</v>
      </c>
    </row>
    <row r="352" spans="1:5" ht="25.5">
      <c r="A352" s="28" t="s">
        <v>40</v>
      </c>
      <c r="E352" s="29" t="s">
        <v>473</v>
      </c>
    </row>
    <row r="353" spans="1:5" ht="12.75">
      <c r="A353" s="30" t="s">
        <v>41</v>
      </c>
      <c r="E353" s="31" t="s">
        <v>474</v>
      </c>
    </row>
    <row r="354" spans="1:5" ht="12.75">
      <c r="A354" t="s">
        <v>42</v>
      </c>
      <c r="E354" s="29" t="s">
        <v>37</v>
      </c>
    </row>
    <row r="355" spans="1:16" ht="25.5">
      <c r="A355" s="19" t="s">
        <v>35</v>
      </c>
      <c s="23" t="s">
        <v>475</v>
      </c>
      <c s="23" t="s">
        <v>476</v>
      </c>
      <c s="19" t="s">
        <v>37</v>
      </c>
      <c s="24" t="s">
        <v>477</v>
      </c>
      <c s="25" t="s">
        <v>47</v>
      </c>
      <c s="26">
        <v>5</v>
      </c>
      <c s="27">
        <v>0</v>
      </c>
      <c s="27">
        <f>ROUND(ROUND(H355,2)*ROUND(G355,3),2)</f>
      </c>
      <c r="O355">
        <f>(I355*21)/100</f>
      </c>
      <c t="s">
        <v>14</v>
      </c>
    </row>
    <row r="356" spans="1:5" ht="25.5">
      <c r="A356" s="28" t="s">
        <v>40</v>
      </c>
      <c r="E356" s="29" t="s">
        <v>478</v>
      </c>
    </row>
    <row r="357" spans="1:5" ht="12.75">
      <c r="A357" s="30" t="s">
        <v>41</v>
      </c>
      <c r="E357" s="31" t="s">
        <v>37</v>
      </c>
    </row>
    <row r="358" spans="1:5" ht="12.75">
      <c r="A358" t="s">
        <v>42</v>
      </c>
      <c r="E358" s="29" t="s">
        <v>37</v>
      </c>
    </row>
    <row r="359" spans="1:16" ht="25.5">
      <c r="A359" s="19" t="s">
        <v>35</v>
      </c>
      <c s="23" t="s">
        <v>479</v>
      </c>
      <c s="23" t="s">
        <v>480</v>
      </c>
      <c s="19" t="s">
        <v>37</v>
      </c>
      <c s="24" t="s">
        <v>481</v>
      </c>
      <c s="25" t="s">
        <v>47</v>
      </c>
      <c s="26">
        <v>11</v>
      </c>
      <c s="27">
        <v>0</v>
      </c>
      <c s="27">
        <f>ROUND(ROUND(H359,2)*ROUND(G359,3),2)</f>
      </c>
      <c r="O359">
        <f>(I359*21)/100</f>
      </c>
      <c t="s">
        <v>14</v>
      </c>
    </row>
    <row r="360" spans="1:5" ht="25.5">
      <c r="A360" s="28" t="s">
        <v>40</v>
      </c>
      <c r="E360" s="29" t="s">
        <v>482</v>
      </c>
    </row>
    <row r="361" spans="1:5" ht="12.75">
      <c r="A361" s="30" t="s">
        <v>41</v>
      </c>
      <c r="E361" s="31" t="s">
        <v>37</v>
      </c>
    </row>
    <row r="362" spans="1:5" ht="12.75">
      <c r="A362" t="s">
        <v>42</v>
      </c>
      <c r="E362" s="29" t="s">
        <v>37</v>
      </c>
    </row>
    <row r="363" spans="1:16" ht="12.75">
      <c r="A363" s="19" t="s">
        <v>35</v>
      </c>
      <c s="23" t="s">
        <v>483</v>
      </c>
      <c s="23" t="s">
        <v>484</v>
      </c>
      <c s="19" t="s">
        <v>37</v>
      </c>
      <c s="24" t="s">
        <v>485</v>
      </c>
      <c s="25" t="s">
        <v>47</v>
      </c>
      <c s="26">
        <v>1</v>
      </c>
      <c s="27">
        <v>0</v>
      </c>
      <c s="27">
        <f>ROUND(ROUND(H363,2)*ROUND(G363,3),2)</f>
      </c>
      <c r="O363">
        <f>(I363*21)/100</f>
      </c>
      <c t="s">
        <v>14</v>
      </c>
    </row>
    <row r="364" spans="1:5" ht="25.5">
      <c r="A364" s="28" t="s">
        <v>40</v>
      </c>
      <c r="E364" s="29" t="s">
        <v>486</v>
      </c>
    </row>
    <row r="365" spans="1:5" ht="12.75">
      <c r="A365" s="30" t="s">
        <v>41</v>
      </c>
      <c r="E365" s="31" t="s">
        <v>37</v>
      </c>
    </row>
    <row r="366" spans="1:5" ht="12.75">
      <c r="A366" t="s">
        <v>42</v>
      </c>
      <c r="E366" s="29" t="s">
        <v>37</v>
      </c>
    </row>
    <row r="367" spans="1:16" ht="12.75">
      <c r="A367" s="19" t="s">
        <v>35</v>
      </c>
      <c s="23" t="s">
        <v>487</v>
      </c>
      <c s="23" t="s">
        <v>488</v>
      </c>
      <c s="19" t="s">
        <v>37</v>
      </c>
      <c s="24" t="s">
        <v>489</v>
      </c>
      <c s="25" t="s">
        <v>47</v>
      </c>
      <c s="26">
        <v>13</v>
      </c>
      <c s="27">
        <v>0</v>
      </c>
      <c s="27">
        <f>ROUND(ROUND(H367,2)*ROUND(G367,3),2)</f>
      </c>
      <c r="O367">
        <f>(I367*21)/100</f>
      </c>
      <c t="s">
        <v>14</v>
      </c>
    </row>
    <row r="368" spans="1:5" ht="12.75">
      <c r="A368" s="28" t="s">
        <v>40</v>
      </c>
      <c r="E368" s="29" t="s">
        <v>490</v>
      </c>
    </row>
    <row r="369" spans="1:5" ht="12.75">
      <c r="A369" s="30" t="s">
        <v>41</v>
      </c>
      <c r="E369" s="31" t="s">
        <v>37</v>
      </c>
    </row>
    <row r="370" spans="1:5" ht="12.75">
      <c r="A370" t="s">
        <v>42</v>
      </c>
      <c r="E370" s="29" t="s">
        <v>37</v>
      </c>
    </row>
    <row r="371" spans="1:16" ht="12.75">
      <c r="A371" s="19" t="s">
        <v>35</v>
      </c>
      <c s="23" t="s">
        <v>491</v>
      </c>
      <c s="23" t="s">
        <v>492</v>
      </c>
      <c s="19" t="s">
        <v>37</v>
      </c>
      <c s="24" t="s">
        <v>493</v>
      </c>
      <c s="25" t="s">
        <v>494</v>
      </c>
      <c s="26">
        <v>2</v>
      </c>
      <c s="27">
        <v>0</v>
      </c>
      <c s="27">
        <f>ROUND(ROUND(H371,2)*ROUND(G371,3),2)</f>
      </c>
      <c r="O371">
        <f>(I371*21)/100</f>
      </c>
      <c t="s">
        <v>14</v>
      </c>
    </row>
    <row r="372" spans="1:5" ht="12.75">
      <c r="A372" s="28" t="s">
        <v>40</v>
      </c>
      <c r="E372" s="29" t="s">
        <v>495</v>
      </c>
    </row>
    <row r="373" spans="1:5" ht="12.75">
      <c r="A373" s="30" t="s">
        <v>41</v>
      </c>
      <c r="E373" s="31" t="s">
        <v>37</v>
      </c>
    </row>
    <row r="374" spans="1:5" ht="12.75">
      <c r="A374" t="s">
        <v>42</v>
      </c>
      <c r="E374" s="29" t="s">
        <v>37</v>
      </c>
    </row>
    <row r="375" spans="1:16" ht="12.75">
      <c r="A375" s="19" t="s">
        <v>35</v>
      </c>
      <c s="23" t="s">
        <v>496</v>
      </c>
      <c s="23" t="s">
        <v>497</v>
      </c>
      <c s="19" t="s">
        <v>37</v>
      </c>
      <c s="24" t="s">
        <v>498</v>
      </c>
      <c s="25" t="s">
        <v>494</v>
      </c>
      <c s="26">
        <v>11</v>
      </c>
      <c s="27">
        <v>0</v>
      </c>
      <c s="27">
        <f>ROUND(ROUND(H375,2)*ROUND(G375,3),2)</f>
      </c>
      <c r="O375">
        <f>(I375*21)/100</f>
      </c>
      <c t="s">
        <v>14</v>
      </c>
    </row>
    <row r="376" spans="1:5" ht="12.75">
      <c r="A376" s="28" t="s">
        <v>40</v>
      </c>
      <c r="E376" s="29" t="s">
        <v>499</v>
      </c>
    </row>
    <row r="377" spans="1:5" ht="12.75">
      <c r="A377" s="30" t="s">
        <v>41</v>
      </c>
      <c r="E377" s="31" t="s">
        <v>37</v>
      </c>
    </row>
    <row r="378" spans="1:5" ht="12.75">
      <c r="A378" t="s">
        <v>42</v>
      </c>
      <c r="E378" s="29" t="s">
        <v>37</v>
      </c>
    </row>
    <row r="379" spans="1:16" ht="12.75">
      <c r="A379" s="19" t="s">
        <v>35</v>
      </c>
      <c s="23" t="s">
        <v>500</v>
      </c>
      <c s="23" t="s">
        <v>501</v>
      </c>
      <c s="19" t="s">
        <v>37</v>
      </c>
      <c s="24" t="s">
        <v>502</v>
      </c>
      <c s="25" t="s">
        <v>47</v>
      </c>
      <c s="26">
        <v>1</v>
      </c>
      <c s="27">
        <v>0</v>
      </c>
      <c s="27">
        <f>ROUND(ROUND(H379,2)*ROUND(G379,3),2)</f>
      </c>
      <c r="O379">
        <f>(I379*21)/100</f>
      </c>
      <c t="s">
        <v>14</v>
      </c>
    </row>
    <row r="380" spans="1:5" ht="25.5">
      <c r="A380" s="28" t="s">
        <v>40</v>
      </c>
      <c r="E380" s="29" t="s">
        <v>503</v>
      </c>
    </row>
    <row r="381" spans="1:5" ht="12.75">
      <c r="A381" s="30" t="s">
        <v>41</v>
      </c>
      <c r="E381" s="31" t="s">
        <v>37</v>
      </c>
    </row>
    <row r="382" spans="1:5" ht="12.75">
      <c r="A382" t="s">
        <v>42</v>
      </c>
      <c r="E382" s="29" t="s">
        <v>37</v>
      </c>
    </row>
    <row r="383" spans="1:16" ht="12.75">
      <c r="A383" s="19" t="s">
        <v>35</v>
      </c>
      <c s="23" t="s">
        <v>504</v>
      </c>
      <c s="23" t="s">
        <v>505</v>
      </c>
      <c s="19" t="s">
        <v>37</v>
      </c>
      <c s="24" t="s">
        <v>506</v>
      </c>
      <c s="25" t="s">
        <v>47</v>
      </c>
      <c s="26">
        <v>5</v>
      </c>
      <c s="27">
        <v>0</v>
      </c>
      <c s="27">
        <f>ROUND(ROUND(H383,2)*ROUND(G383,3),2)</f>
      </c>
      <c r="O383">
        <f>(I383*21)/100</f>
      </c>
      <c t="s">
        <v>14</v>
      </c>
    </row>
    <row r="384" spans="1:5" ht="12.75">
      <c r="A384" s="28" t="s">
        <v>40</v>
      </c>
      <c r="E384" s="29" t="s">
        <v>506</v>
      </c>
    </row>
    <row r="385" spans="1:5" ht="12.75">
      <c r="A385" s="30" t="s">
        <v>41</v>
      </c>
      <c r="E385" s="31" t="s">
        <v>507</v>
      </c>
    </row>
    <row r="386" spans="1:5" ht="12.75">
      <c r="A386" t="s">
        <v>42</v>
      </c>
      <c r="E386" s="29" t="s">
        <v>37</v>
      </c>
    </row>
    <row r="387" spans="1:16" ht="12.75">
      <c r="A387" s="19" t="s">
        <v>35</v>
      </c>
      <c s="23" t="s">
        <v>508</v>
      </c>
      <c s="23" t="s">
        <v>509</v>
      </c>
      <c s="19" t="s">
        <v>37</v>
      </c>
      <c s="24" t="s">
        <v>510</v>
      </c>
      <c s="25" t="s">
        <v>47</v>
      </c>
      <c s="26">
        <v>13</v>
      </c>
      <c s="27">
        <v>0</v>
      </c>
      <c s="27">
        <f>ROUND(ROUND(H387,2)*ROUND(G387,3),2)</f>
      </c>
      <c r="O387">
        <f>(I387*21)/100</f>
      </c>
      <c t="s">
        <v>14</v>
      </c>
    </row>
    <row r="388" spans="1:5" ht="12.75">
      <c r="A388" s="28" t="s">
        <v>40</v>
      </c>
      <c r="E388" s="29" t="s">
        <v>510</v>
      </c>
    </row>
    <row r="389" spans="1:5" ht="12.75">
      <c r="A389" s="30" t="s">
        <v>41</v>
      </c>
      <c r="E389" s="31" t="s">
        <v>37</v>
      </c>
    </row>
    <row r="390" spans="1:5" ht="12.75">
      <c r="A390" t="s">
        <v>42</v>
      </c>
      <c r="E390" s="29" t="s">
        <v>37</v>
      </c>
    </row>
    <row r="391" spans="1:16" ht="25.5">
      <c r="A391" s="19" t="s">
        <v>35</v>
      </c>
      <c s="23" t="s">
        <v>511</v>
      </c>
      <c s="23" t="s">
        <v>512</v>
      </c>
      <c s="19" t="s">
        <v>37</v>
      </c>
      <c s="24" t="s">
        <v>513</v>
      </c>
      <c s="25" t="s">
        <v>47</v>
      </c>
      <c s="26">
        <v>13</v>
      </c>
      <c s="27">
        <v>0</v>
      </c>
      <c s="27">
        <f>ROUND(ROUND(H391,2)*ROUND(G391,3),2)</f>
      </c>
      <c r="O391">
        <f>(I391*21)/100</f>
      </c>
      <c t="s">
        <v>14</v>
      </c>
    </row>
    <row r="392" spans="1:5" ht="25.5">
      <c r="A392" s="28" t="s">
        <v>40</v>
      </c>
      <c r="E392" s="29" t="s">
        <v>513</v>
      </c>
    </row>
    <row r="393" spans="1:5" ht="12.75">
      <c r="A393" s="30" t="s">
        <v>41</v>
      </c>
      <c r="E393" s="31" t="s">
        <v>37</v>
      </c>
    </row>
    <row r="394" spans="1:5" ht="12.75">
      <c r="A394" t="s">
        <v>42</v>
      </c>
      <c r="E394" s="29" t="s">
        <v>37</v>
      </c>
    </row>
    <row r="395" spans="1:16" ht="12.75">
      <c r="A395" s="19" t="s">
        <v>35</v>
      </c>
      <c s="23" t="s">
        <v>514</v>
      </c>
      <c s="23" t="s">
        <v>515</v>
      </c>
      <c s="19" t="s">
        <v>37</v>
      </c>
      <c s="24" t="s">
        <v>516</v>
      </c>
      <c s="25" t="s">
        <v>47</v>
      </c>
      <c s="26">
        <v>13</v>
      </c>
      <c s="27">
        <v>0</v>
      </c>
      <c s="27">
        <f>ROUND(ROUND(H395,2)*ROUND(G395,3),2)</f>
      </c>
      <c r="O395">
        <f>(I395*21)/100</f>
      </c>
      <c t="s">
        <v>14</v>
      </c>
    </row>
    <row r="396" spans="1:5" ht="12.75">
      <c r="A396" s="28" t="s">
        <v>40</v>
      </c>
      <c r="E396" s="29" t="s">
        <v>37</v>
      </c>
    </row>
    <row r="397" spans="1:5" ht="12.75">
      <c r="A397" s="30" t="s">
        <v>41</v>
      </c>
      <c r="E397" s="31" t="s">
        <v>37</v>
      </c>
    </row>
    <row r="398" spans="1:5" ht="12.75">
      <c r="A398" t="s">
        <v>42</v>
      </c>
      <c r="E398" s="29" t="s">
        <v>37</v>
      </c>
    </row>
    <row r="399" spans="1:16" ht="25.5">
      <c r="A399" s="19" t="s">
        <v>35</v>
      </c>
      <c s="23" t="s">
        <v>517</v>
      </c>
      <c s="23" t="s">
        <v>518</v>
      </c>
      <c s="19" t="s">
        <v>37</v>
      </c>
      <c s="24" t="s">
        <v>519</v>
      </c>
      <c s="25" t="s">
        <v>47</v>
      </c>
      <c s="26">
        <v>13</v>
      </c>
      <c s="27">
        <v>0</v>
      </c>
      <c s="27">
        <f>ROUND(ROUND(H399,2)*ROUND(G399,3),2)</f>
      </c>
      <c r="O399">
        <f>(I399*21)/100</f>
      </c>
      <c t="s">
        <v>14</v>
      </c>
    </row>
    <row r="400" spans="1:5" ht="12.75">
      <c r="A400" s="28" t="s">
        <v>40</v>
      </c>
      <c r="E400" s="29" t="s">
        <v>520</v>
      </c>
    </row>
    <row r="401" spans="1:5" ht="12.75">
      <c r="A401" s="30" t="s">
        <v>41</v>
      </c>
      <c r="E401" s="31" t="s">
        <v>37</v>
      </c>
    </row>
    <row r="402" spans="1:5" ht="12.75">
      <c r="A402" t="s">
        <v>42</v>
      </c>
      <c r="E402" s="29" t="s">
        <v>37</v>
      </c>
    </row>
    <row r="403" spans="1:18" ht="12.75" customHeight="1">
      <c r="A403" s="5" t="s">
        <v>33</v>
      </c>
      <c s="5"/>
      <c s="34" t="s">
        <v>30</v>
      </c>
      <c s="5"/>
      <c s="21" t="s">
        <v>34</v>
      </c>
      <c s="5"/>
      <c s="5"/>
      <c s="5"/>
      <c s="35">
        <f>0+Q403</f>
      </c>
      <c r="O403">
        <f>0+R403</f>
      </c>
      <c r="Q403">
        <f>0+I404+I408+I412+I416+I420</f>
      </c>
      <c>
        <f>0+O404+O408+O412+O416+O420</f>
      </c>
    </row>
    <row r="404" spans="1:16" ht="12.75">
      <c r="A404" s="19" t="s">
        <v>35</v>
      </c>
      <c s="23" t="s">
        <v>521</v>
      </c>
      <c s="23" t="s">
        <v>522</v>
      </c>
      <c s="19" t="s">
        <v>37</v>
      </c>
      <c s="24" t="s">
        <v>523</v>
      </c>
      <c s="25" t="s">
        <v>141</v>
      </c>
      <c s="26">
        <v>1.2</v>
      </c>
      <c s="27">
        <v>0</v>
      </c>
      <c s="27">
        <f>ROUND(ROUND(H404,2)*ROUND(G404,3),2)</f>
      </c>
      <c r="O404">
        <f>(I404*21)/100</f>
      </c>
      <c t="s">
        <v>14</v>
      </c>
    </row>
    <row r="405" spans="1:5" ht="12.75">
      <c r="A405" s="28" t="s">
        <v>40</v>
      </c>
      <c r="E405" s="29" t="s">
        <v>523</v>
      </c>
    </row>
    <row r="406" spans="1:5" ht="25.5">
      <c r="A406" s="30" t="s">
        <v>41</v>
      </c>
      <c r="E406" s="37" t="s">
        <v>524</v>
      </c>
    </row>
    <row r="407" spans="1:5" ht="12.75">
      <c r="A407" t="s">
        <v>42</v>
      </c>
      <c r="E407" s="29" t="s">
        <v>37</v>
      </c>
    </row>
    <row r="408" spans="1:16" ht="25.5">
      <c r="A408" s="19" t="s">
        <v>35</v>
      </c>
      <c s="23" t="s">
        <v>525</v>
      </c>
      <c s="23" t="s">
        <v>526</v>
      </c>
      <c s="19" t="s">
        <v>37</v>
      </c>
      <c s="24" t="s">
        <v>527</v>
      </c>
      <c s="25" t="s">
        <v>141</v>
      </c>
      <c s="26">
        <v>2</v>
      </c>
      <c s="27">
        <v>0</v>
      </c>
      <c s="27">
        <f>ROUND(ROUND(H408,2)*ROUND(G408,3),2)</f>
      </c>
      <c r="O408">
        <f>(I408*21)/100</f>
      </c>
      <c t="s">
        <v>14</v>
      </c>
    </row>
    <row r="409" spans="1:5" ht="38.25">
      <c r="A409" s="28" t="s">
        <v>40</v>
      </c>
      <c r="E409" s="29" t="s">
        <v>528</v>
      </c>
    </row>
    <row r="410" spans="1:5" ht="12.75">
      <c r="A410" s="30" t="s">
        <v>41</v>
      </c>
      <c r="E410" s="31" t="s">
        <v>37</v>
      </c>
    </row>
    <row r="411" spans="1:5" ht="12.75">
      <c r="A411" t="s">
        <v>42</v>
      </c>
      <c r="E411" s="29" t="s">
        <v>37</v>
      </c>
    </row>
    <row r="412" spans="1:16" ht="12.75">
      <c r="A412" s="19" t="s">
        <v>35</v>
      </c>
      <c s="23" t="s">
        <v>529</v>
      </c>
      <c s="23" t="s">
        <v>530</v>
      </c>
      <c s="19" t="s">
        <v>37</v>
      </c>
      <c s="24" t="s">
        <v>531</v>
      </c>
      <c s="25" t="s">
        <v>141</v>
      </c>
      <c s="26">
        <v>6</v>
      </c>
      <c s="27">
        <v>0</v>
      </c>
      <c s="27">
        <f>ROUND(ROUND(H412,2)*ROUND(G412,3),2)</f>
      </c>
      <c r="O412">
        <f>(I412*21)/100</f>
      </c>
      <c t="s">
        <v>14</v>
      </c>
    </row>
    <row r="413" spans="1:5" ht="38.25">
      <c r="A413" s="28" t="s">
        <v>40</v>
      </c>
      <c r="E413" s="29" t="s">
        <v>532</v>
      </c>
    </row>
    <row r="414" spans="1:5" ht="12.75">
      <c r="A414" s="30" t="s">
        <v>41</v>
      </c>
      <c r="E414" s="31" t="s">
        <v>37</v>
      </c>
    </row>
    <row r="415" spans="1:5" ht="12.75">
      <c r="A415" t="s">
        <v>42</v>
      </c>
      <c r="E415" s="29" t="s">
        <v>37</v>
      </c>
    </row>
    <row r="416" spans="1:16" ht="12.75">
      <c r="A416" s="19" t="s">
        <v>35</v>
      </c>
      <c s="23" t="s">
        <v>533</v>
      </c>
      <c s="23" t="s">
        <v>534</v>
      </c>
      <c s="19" t="s">
        <v>37</v>
      </c>
      <c s="24" t="s">
        <v>535</v>
      </c>
      <c s="25" t="s">
        <v>141</v>
      </c>
      <c s="26">
        <v>6</v>
      </c>
      <c s="27">
        <v>0</v>
      </c>
      <c s="27">
        <f>ROUND(ROUND(H416,2)*ROUND(G416,3),2)</f>
      </c>
      <c r="O416">
        <f>(I416*21)/100</f>
      </c>
      <c t="s">
        <v>14</v>
      </c>
    </row>
    <row r="417" spans="1:5" ht="51">
      <c r="A417" s="28" t="s">
        <v>40</v>
      </c>
      <c r="E417" s="29" t="s">
        <v>536</v>
      </c>
    </row>
    <row r="418" spans="1:5" ht="12.75">
      <c r="A418" s="30" t="s">
        <v>41</v>
      </c>
      <c r="E418" s="31" t="s">
        <v>37</v>
      </c>
    </row>
    <row r="419" spans="1:5" ht="12.75">
      <c r="A419" t="s">
        <v>42</v>
      </c>
      <c r="E419" s="29" t="s">
        <v>37</v>
      </c>
    </row>
    <row r="420" spans="1:16" ht="25.5">
      <c r="A420" s="19" t="s">
        <v>35</v>
      </c>
      <c s="23" t="s">
        <v>537</v>
      </c>
      <c s="23" t="s">
        <v>538</v>
      </c>
      <c s="19" t="s">
        <v>37</v>
      </c>
      <c s="24" t="s">
        <v>539</v>
      </c>
      <c s="25" t="s">
        <v>129</v>
      </c>
      <c s="26">
        <v>53.65</v>
      </c>
      <c s="27">
        <v>0</v>
      </c>
      <c s="27">
        <f>ROUND(ROUND(H420,2)*ROUND(G420,3),2)</f>
      </c>
      <c r="O420">
        <f>(I420*21)/100</f>
      </c>
      <c t="s">
        <v>14</v>
      </c>
    </row>
    <row r="421" spans="1:5" ht="38.25">
      <c r="A421" s="28" t="s">
        <v>40</v>
      </c>
      <c r="E421" s="29" t="s">
        <v>540</v>
      </c>
    </row>
    <row r="422" spans="1:5" ht="12.75">
      <c r="A422" s="30" t="s">
        <v>41</v>
      </c>
      <c r="E422" s="31" t="s">
        <v>37</v>
      </c>
    </row>
    <row r="423" spans="1:5" ht="12.75">
      <c r="A423" t="s">
        <v>42</v>
      </c>
      <c r="E423" s="29" t="s">
        <v>37</v>
      </c>
    </row>
    <row r="424" spans="1:18" ht="12.75" customHeight="1">
      <c r="A424" s="5" t="s">
        <v>33</v>
      </c>
      <c s="5"/>
      <c s="34" t="s">
        <v>533</v>
      </c>
      <c s="5"/>
      <c s="21" t="s">
        <v>541</v>
      </c>
      <c s="5"/>
      <c s="5"/>
      <c s="5"/>
      <c s="35">
        <f>0+Q424</f>
      </c>
      <c r="O424">
        <f>0+R424</f>
      </c>
      <c r="Q424">
        <f>0+I425</f>
      </c>
      <c>
        <f>0+O425</f>
      </c>
    </row>
    <row r="425" spans="1:16" ht="12.75">
      <c r="A425" s="19" t="s">
        <v>35</v>
      </c>
      <c s="23" t="s">
        <v>542</v>
      </c>
      <c s="23" t="s">
        <v>543</v>
      </c>
      <c s="19" t="s">
        <v>37</v>
      </c>
      <c s="24" t="s">
        <v>544</v>
      </c>
      <c s="25" t="s">
        <v>252</v>
      </c>
      <c s="26">
        <v>1097.061</v>
      </c>
      <c s="27">
        <v>0</v>
      </c>
      <c s="27">
        <f>ROUND(ROUND(H425,2)*ROUND(G425,3),2)</f>
      </c>
      <c r="O425">
        <f>(I425*21)/100</f>
      </c>
      <c t="s">
        <v>14</v>
      </c>
    </row>
    <row r="426" spans="1:5" ht="38.25">
      <c r="A426" s="28" t="s">
        <v>40</v>
      </c>
      <c r="E426" s="29" t="s">
        <v>545</v>
      </c>
    </row>
    <row r="427" spans="1:5" ht="12.75">
      <c r="A427" s="30" t="s">
        <v>41</v>
      </c>
      <c r="E427" s="31" t="s">
        <v>37</v>
      </c>
    </row>
    <row r="428" spans="1:5" ht="12.75">
      <c r="A428" t="s">
        <v>42</v>
      </c>
      <c r="E428" s="29" t="s">
        <v>37</v>
      </c>
    </row>
    <row r="429" spans="1:18" ht="12.75" customHeight="1">
      <c r="A429" s="5" t="s">
        <v>33</v>
      </c>
      <c s="5"/>
      <c s="34" t="s">
        <v>546</v>
      </c>
      <c s="5"/>
      <c s="21" t="s">
        <v>547</v>
      </c>
      <c s="5"/>
      <c s="5"/>
      <c s="5"/>
      <c s="35">
        <f>0+Q429</f>
      </c>
      <c r="O429">
        <f>0+R429</f>
      </c>
      <c r="Q429">
        <f>0+I430</f>
      </c>
      <c>
        <f>0+O430</f>
      </c>
    </row>
    <row r="430" spans="1:16" ht="12.75">
      <c r="A430" s="19" t="s">
        <v>35</v>
      </c>
      <c s="23" t="s">
        <v>548</v>
      </c>
      <c s="23" t="s">
        <v>549</v>
      </c>
      <c s="19" t="s">
        <v>37</v>
      </c>
      <c s="24" t="s">
        <v>550</v>
      </c>
      <c s="25" t="s">
        <v>252</v>
      </c>
      <c s="26">
        <v>23.045</v>
      </c>
      <c s="27">
        <v>0</v>
      </c>
      <c s="27">
        <f>ROUND(ROUND(H430,2)*ROUND(G430,3),2)</f>
      </c>
      <c r="O430">
        <f>(I430*21)/100</f>
      </c>
      <c t="s">
        <v>14</v>
      </c>
    </row>
    <row r="431" spans="1:5" ht="25.5">
      <c r="A431" s="28" t="s">
        <v>40</v>
      </c>
      <c r="E431" s="29" t="s">
        <v>551</v>
      </c>
    </row>
    <row r="432" spans="1:5" ht="12.75">
      <c r="A432" s="30" t="s">
        <v>41</v>
      </c>
      <c r="E432" s="31" t="s">
        <v>552</v>
      </c>
    </row>
    <row r="433" spans="1:5" ht="12.75">
      <c r="A433" t="s">
        <v>42</v>
      </c>
      <c r="E43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0+O8+O121+O134+O151+O168+O197+O282+O319+O324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553</v>
      </c>
      <c s="36">
        <f>0+I8+I121+I134+I151+I168+I197+I282+I319+I324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553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43.54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89.25">
      <c r="A11" s="30" t="s">
        <v>41</v>
      </c>
      <c r="E11" s="37" t="s">
        <v>554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43.54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558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559</v>
      </c>
      <c s="19" t="s">
        <v>37</v>
      </c>
      <c s="24" t="s">
        <v>560</v>
      </c>
      <c s="25" t="s">
        <v>129</v>
      </c>
      <c s="26">
        <v>89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561</v>
      </c>
    </row>
    <row r="19" spans="1:5" ht="51">
      <c r="A19" s="30" t="s">
        <v>41</v>
      </c>
      <c r="E19" s="37" t="s">
        <v>562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563</v>
      </c>
      <c s="19" t="s">
        <v>37</v>
      </c>
      <c s="24" t="s">
        <v>564</v>
      </c>
      <c s="25" t="s">
        <v>129</v>
      </c>
      <c s="26">
        <v>43.54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565</v>
      </c>
    </row>
    <row r="23" spans="1:5" ht="89.25">
      <c r="A23" s="30" t="s">
        <v>41</v>
      </c>
      <c r="E23" s="37" t="s">
        <v>554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139</v>
      </c>
      <c s="19" t="s">
        <v>37</v>
      </c>
      <c s="24" t="s">
        <v>140</v>
      </c>
      <c s="25" t="s">
        <v>141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142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143</v>
      </c>
      <c s="19" t="s">
        <v>37</v>
      </c>
      <c s="24" t="s">
        <v>144</v>
      </c>
      <c s="25" t="s">
        <v>145</v>
      </c>
      <c s="26">
        <v>140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146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148</v>
      </c>
      <c s="19" t="s">
        <v>37</v>
      </c>
      <c s="24" t="s">
        <v>149</v>
      </c>
      <c s="25" t="s">
        <v>145</v>
      </c>
      <c s="26">
        <v>324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150</v>
      </c>
    </row>
    <row r="35" spans="1:5" ht="25.5">
      <c r="A35" s="30" t="s">
        <v>41</v>
      </c>
      <c r="E35" s="37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152</v>
      </c>
      <c s="19" t="s">
        <v>37</v>
      </c>
      <c s="24" t="s">
        <v>153</v>
      </c>
      <c s="25" t="s">
        <v>154</v>
      </c>
      <c s="26">
        <v>28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155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157</v>
      </c>
      <c s="19" t="s">
        <v>37</v>
      </c>
      <c s="24" t="s">
        <v>158</v>
      </c>
      <c s="25" t="s">
        <v>154</v>
      </c>
      <c s="26">
        <v>27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159</v>
      </c>
    </row>
    <row r="43" spans="1:5" ht="12.75">
      <c r="A43" s="30" t="s">
        <v>41</v>
      </c>
      <c r="E43" s="31" t="s">
        <v>569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141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163</v>
      </c>
    </row>
    <row r="47" spans="1:5" ht="25.5">
      <c r="A47" s="30" t="s">
        <v>41</v>
      </c>
      <c r="E47" s="31" t="s">
        <v>570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571</v>
      </c>
      <c s="19" t="s">
        <v>37</v>
      </c>
      <c s="24" t="s">
        <v>572</v>
      </c>
      <c s="25" t="s">
        <v>141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573</v>
      </c>
    </row>
    <row r="51" spans="1:5" ht="12.75">
      <c r="A51" s="30" t="s">
        <v>41</v>
      </c>
      <c r="E51" s="31" t="s">
        <v>574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165</v>
      </c>
      <c s="19" t="s">
        <v>37</v>
      </c>
      <c s="24" t="s">
        <v>166</v>
      </c>
      <c s="25" t="s">
        <v>141</v>
      </c>
      <c s="26">
        <v>1.3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167</v>
      </c>
    </row>
    <row r="55" spans="1:5" ht="12.75">
      <c r="A55" s="30" t="s">
        <v>41</v>
      </c>
      <c r="E55" s="31" t="s">
        <v>574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169</v>
      </c>
      <c s="19" t="s">
        <v>37</v>
      </c>
      <c s="24" t="s">
        <v>170</v>
      </c>
      <c s="25" t="s">
        <v>141</v>
      </c>
      <c s="26">
        <v>2.6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171</v>
      </c>
    </row>
    <row r="59" spans="1:5" ht="25.5">
      <c r="A59" s="30" t="s">
        <v>41</v>
      </c>
      <c r="E59" s="31" t="s">
        <v>575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179</v>
      </c>
      <c s="26">
        <v>11.92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180</v>
      </c>
    </row>
    <row r="63" spans="1:5" ht="114.75">
      <c r="A63" s="30" t="s">
        <v>41</v>
      </c>
      <c r="E63" s="37" t="s">
        <v>576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577</v>
      </c>
      <c s="19" t="s">
        <v>37</v>
      </c>
      <c s="24" t="s">
        <v>578</v>
      </c>
      <c s="25" t="s">
        <v>179</v>
      </c>
      <c s="26">
        <v>19.557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579</v>
      </c>
    </row>
    <row r="67" spans="1:5" ht="114.75">
      <c r="A67" s="30" t="s">
        <v>41</v>
      </c>
      <c r="E67" s="37" t="s">
        <v>580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581</v>
      </c>
      <c s="19" t="s">
        <v>37</v>
      </c>
      <c s="24" t="s">
        <v>582</v>
      </c>
      <c s="25" t="s">
        <v>179</v>
      </c>
      <c s="26">
        <v>29.336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583</v>
      </c>
    </row>
    <row r="71" spans="1:5" ht="12.75">
      <c r="A71" s="30" t="s">
        <v>41</v>
      </c>
      <c r="E71" s="31" t="s">
        <v>584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87</v>
      </c>
      <c s="23" t="s">
        <v>585</v>
      </c>
      <c s="19" t="s">
        <v>37</v>
      </c>
      <c s="24" t="s">
        <v>586</v>
      </c>
      <c s="25" t="s">
        <v>179</v>
      </c>
      <c s="26">
        <v>9.779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587</v>
      </c>
    </row>
    <row r="75" spans="1:5" ht="12.75">
      <c r="A75" s="30" t="s">
        <v>41</v>
      </c>
      <c r="E75" s="31" t="s">
        <v>588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90</v>
      </c>
      <c s="23" t="s">
        <v>209</v>
      </c>
      <c s="19" t="s">
        <v>37</v>
      </c>
      <c s="24" t="s">
        <v>210</v>
      </c>
      <c s="25" t="s">
        <v>179</v>
      </c>
      <c s="26">
        <v>9.779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211</v>
      </c>
    </row>
    <row r="79" spans="1:5" ht="12.75">
      <c r="A79" s="30" t="s">
        <v>41</v>
      </c>
      <c r="E79" s="31" t="s">
        <v>588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216</v>
      </c>
      <c s="19" t="s">
        <v>37</v>
      </c>
      <c s="24" t="s">
        <v>217</v>
      </c>
      <c s="25" t="s">
        <v>129</v>
      </c>
      <c s="26">
        <v>84.718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218</v>
      </c>
    </row>
    <row r="83" spans="1:5" ht="102">
      <c r="A83" s="30" t="s">
        <v>41</v>
      </c>
      <c r="E83" s="37" t="s">
        <v>589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223</v>
      </c>
      <c s="19" t="s">
        <v>37</v>
      </c>
      <c s="24" t="s">
        <v>224</v>
      </c>
      <c s="25" t="s">
        <v>129</v>
      </c>
      <c s="26">
        <v>84.708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225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226</v>
      </c>
      <c s="19" t="s">
        <v>37</v>
      </c>
      <c s="24" t="s">
        <v>227</v>
      </c>
      <c s="25" t="s">
        <v>179</v>
      </c>
      <c s="26">
        <v>58.672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228</v>
      </c>
    </row>
    <row r="91" spans="1:5" ht="12.75">
      <c r="A91" s="30" t="s">
        <v>41</v>
      </c>
      <c r="E91" s="31" t="s">
        <v>590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230</v>
      </c>
      <c s="19" t="s">
        <v>37</v>
      </c>
      <c s="24" t="s">
        <v>231</v>
      </c>
      <c s="25" t="s">
        <v>179</v>
      </c>
      <c s="26">
        <v>39.114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232</v>
      </c>
    </row>
    <row r="95" spans="1:5" ht="12.75">
      <c r="A95" s="30" t="s">
        <v>41</v>
      </c>
      <c r="E95" s="31" t="s">
        <v>591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235</v>
      </c>
      <c s="19" t="s">
        <v>37</v>
      </c>
      <c s="24" t="s">
        <v>236</v>
      </c>
      <c s="25" t="s">
        <v>179</v>
      </c>
      <c s="26">
        <v>97.787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237</v>
      </c>
    </row>
    <row r="99" spans="1:5" ht="89.25">
      <c r="A99" s="30" t="s">
        <v>41</v>
      </c>
      <c r="E99" s="37" t="s">
        <v>592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593</v>
      </c>
      <c s="19" t="s">
        <v>37</v>
      </c>
      <c s="24" t="s">
        <v>594</v>
      </c>
      <c s="25" t="s">
        <v>252</v>
      </c>
      <c s="26">
        <v>20.239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595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240</v>
      </c>
      <c s="19" t="s">
        <v>37</v>
      </c>
      <c s="24" t="s">
        <v>241</v>
      </c>
      <c s="25" t="s">
        <v>179</v>
      </c>
      <c s="26">
        <v>68.181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242</v>
      </c>
    </row>
    <row r="107" spans="1:5" ht="51">
      <c r="A107" s="30" t="s">
        <v>41</v>
      </c>
      <c r="E107" s="31" t="s">
        <v>596</v>
      </c>
    </row>
    <row r="108" spans="1:5" ht="12.75">
      <c r="A108" t="s">
        <v>42</v>
      </c>
      <c r="E108" s="29" t="s">
        <v>37</v>
      </c>
    </row>
    <row r="109" spans="1:16" ht="25.5">
      <c r="A109" s="19" t="s">
        <v>35</v>
      </c>
      <c s="23" t="s">
        <v>122</v>
      </c>
      <c s="23" t="s">
        <v>597</v>
      </c>
      <c s="19" t="s">
        <v>37</v>
      </c>
      <c s="24" t="s">
        <v>598</v>
      </c>
      <c s="25" t="s">
        <v>179</v>
      </c>
      <c s="26">
        <v>22.79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598</v>
      </c>
    </row>
    <row r="111" spans="1:5" ht="25.5">
      <c r="A111" s="30" t="s">
        <v>41</v>
      </c>
      <c r="E111" s="31" t="s">
        <v>599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234</v>
      </c>
      <c s="23" t="s">
        <v>250</v>
      </c>
      <c s="19" t="s">
        <v>37</v>
      </c>
      <c s="24" t="s">
        <v>251</v>
      </c>
      <c s="25" t="s">
        <v>252</v>
      </c>
      <c s="26">
        <v>45.58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251</v>
      </c>
    </row>
    <row r="115" spans="1:5" ht="12.75">
      <c r="A115" s="30" t="s">
        <v>41</v>
      </c>
      <c r="E115" s="31" t="s">
        <v>600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119</v>
      </c>
      <c s="23" t="s">
        <v>255</v>
      </c>
      <c s="19" t="s">
        <v>37</v>
      </c>
      <c s="24" t="s">
        <v>256</v>
      </c>
      <c s="25" t="s">
        <v>252</v>
      </c>
      <c s="26">
        <v>126.135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256</v>
      </c>
    </row>
    <row r="119" spans="1:5" ht="12.75">
      <c r="A119" s="30" t="s">
        <v>41</v>
      </c>
      <c r="E119" s="31" t="s">
        <v>601</v>
      </c>
    </row>
    <row r="120" spans="1:5" ht="12.75">
      <c r="A120" t="s">
        <v>42</v>
      </c>
      <c r="E120" s="29" t="s">
        <v>37</v>
      </c>
    </row>
    <row r="121" spans="1:18" ht="12.75" customHeight="1">
      <c r="A121" s="5" t="s">
        <v>33</v>
      </c>
      <c s="5"/>
      <c s="34" t="s">
        <v>14</v>
      </c>
      <c s="5"/>
      <c s="21" t="s">
        <v>258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361</v>
      </c>
      <c s="23" t="s">
        <v>260</v>
      </c>
      <c s="19" t="s">
        <v>37</v>
      </c>
      <c s="24" t="s">
        <v>261</v>
      </c>
      <c s="25" t="s">
        <v>141</v>
      </c>
      <c s="26">
        <v>16.4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40</v>
      </c>
      <c r="E123" s="29" t="s">
        <v>262</v>
      </c>
    </row>
    <row r="124" spans="1:5" ht="38.25">
      <c r="A124" s="30" t="s">
        <v>41</v>
      </c>
      <c r="E124" s="31" t="s">
        <v>602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357</v>
      </c>
      <c s="23" t="s">
        <v>265</v>
      </c>
      <c s="19" t="s">
        <v>37</v>
      </c>
      <c s="24" t="s">
        <v>266</v>
      </c>
      <c s="25" t="s">
        <v>129</v>
      </c>
      <c s="26">
        <v>18.04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40</v>
      </c>
      <c r="E127" s="29" t="s">
        <v>267</v>
      </c>
    </row>
    <row r="128" spans="1:5" ht="12.75">
      <c r="A128" s="30" t="s">
        <v>41</v>
      </c>
      <c r="E128" s="31" t="s">
        <v>603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259</v>
      </c>
      <c s="23" t="s">
        <v>279</v>
      </c>
      <c s="19" t="s">
        <v>37</v>
      </c>
      <c s="24" t="s">
        <v>280</v>
      </c>
      <c s="25" t="s">
        <v>129</v>
      </c>
      <c s="26">
        <v>21.368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280</v>
      </c>
    </row>
    <row r="132" spans="1:5" ht="12.75">
      <c r="A132" s="30" t="s">
        <v>41</v>
      </c>
      <c r="E132" s="31" t="s">
        <v>37</v>
      </c>
    </row>
    <row r="133" spans="1:5" ht="12.75">
      <c r="A133" t="s">
        <v>42</v>
      </c>
      <c r="E133" s="29" t="s">
        <v>37</v>
      </c>
    </row>
    <row r="134" spans="1:18" ht="12.75" customHeight="1">
      <c r="A134" s="5" t="s">
        <v>33</v>
      </c>
      <c s="5"/>
      <c s="34" t="s">
        <v>12</v>
      </c>
      <c s="5"/>
      <c s="21" t="s">
        <v>282</v>
      </c>
      <c s="5"/>
      <c s="5"/>
      <c s="5"/>
      <c s="35">
        <f>0+Q134</f>
      </c>
      <c r="O134">
        <f>0+R134</f>
      </c>
      <c r="Q134">
        <f>0+I135+I139+I143+I147</f>
      </c>
      <c>
        <f>0+O135+O139+O143+O147</f>
      </c>
    </row>
    <row r="135" spans="1:16" ht="12.75">
      <c r="A135" s="19" t="s">
        <v>35</v>
      </c>
      <c s="23" t="s">
        <v>264</v>
      </c>
      <c s="23" t="s">
        <v>298</v>
      </c>
      <c s="19" t="s">
        <v>37</v>
      </c>
      <c s="24" t="s">
        <v>299</v>
      </c>
      <c s="25" t="s">
        <v>179</v>
      </c>
      <c s="26">
        <v>1.422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300</v>
      </c>
    </row>
    <row r="137" spans="1:5" ht="102">
      <c r="A137" s="30" t="s">
        <v>41</v>
      </c>
      <c r="E137" s="37" t="s">
        <v>604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278</v>
      </c>
      <c s="23" t="s">
        <v>303</v>
      </c>
      <c s="19" t="s">
        <v>37</v>
      </c>
      <c s="24" t="s">
        <v>304</v>
      </c>
      <c s="25" t="s">
        <v>179</v>
      </c>
      <c s="26">
        <v>1.375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76.5">
      <c r="A141" s="30" t="s">
        <v>41</v>
      </c>
      <c r="E141" s="37" t="s">
        <v>605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269</v>
      </c>
      <c s="23" t="s">
        <v>307</v>
      </c>
      <c s="19" t="s">
        <v>37</v>
      </c>
      <c s="24" t="s">
        <v>308</v>
      </c>
      <c s="25" t="s">
        <v>141</v>
      </c>
      <c s="26">
        <v>32.8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309</v>
      </c>
    </row>
    <row r="145" spans="1:5" ht="12.75">
      <c r="A145" s="30" t="s">
        <v>41</v>
      </c>
      <c r="E145" s="31" t="s">
        <v>37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274</v>
      </c>
      <c s="23" t="s">
        <v>312</v>
      </c>
      <c s="19" t="s">
        <v>37</v>
      </c>
      <c s="24" t="s">
        <v>313</v>
      </c>
      <c s="25" t="s">
        <v>141</v>
      </c>
      <c s="26">
        <v>3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313</v>
      </c>
    </row>
    <row r="149" spans="1:5" ht="38.25">
      <c r="A149" s="30" t="s">
        <v>41</v>
      </c>
      <c r="E149" s="37" t="s">
        <v>606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315</v>
      </c>
      <c s="5"/>
      <c s="5"/>
      <c s="5"/>
      <c s="35">
        <f>0+Q151</f>
      </c>
      <c r="O151">
        <f>0+R151</f>
      </c>
      <c r="Q151">
        <f>0+I152+I156+I160+I164</f>
      </c>
      <c>
        <f>0+O152+O156+O160+O164</f>
      </c>
    </row>
    <row r="152" spans="1:16" ht="12.75">
      <c r="A152" s="19" t="s">
        <v>35</v>
      </c>
      <c s="23" t="s">
        <v>283</v>
      </c>
      <c s="23" t="s">
        <v>317</v>
      </c>
      <c s="19" t="s">
        <v>37</v>
      </c>
      <c s="24" t="s">
        <v>318</v>
      </c>
      <c s="25" t="s">
        <v>179</v>
      </c>
      <c s="26">
        <v>4.354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319</v>
      </c>
    </row>
    <row r="154" spans="1:5" ht="89.25">
      <c r="A154" s="30" t="s">
        <v>41</v>
      </c>
      <c r="E154" s="37" t="s">
        <v>607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288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324</v>
      </c>
    </row>
    <row r="158" spans="1:5" ht="38.25">
      <c r="A158" s="30" t="s">
        <v>41</v>
      </c>
      <c r="E158" s="37" t="s">
        <v>608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293</v>
      </c>
      <c s="23" t="s">
        <v>327</v>
      </c>
      <c s="19" t="s">
        <v>37</v>
      </c>
      <c s="24" t="s">
        <v>328</v>
      </c>
      <c s="25" t="s">
        <v>179</v>
      </c>
      <c s="26">
        <v>16.394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329</v>
      </c>
    </row>
    <row r="162" spans="1:5" ht="25.5">
      <c r="A162" s="30" t="s">
        <v>41</v>
      </c>
      <c r="E162" s="31" t="s">
        <v>609</v>
      </c>
    </row>
    <row r="163" spans="1:5" ht="12.75">
      <c r="A163" t="s">
        <v>42</v>
      </c>
      <c r="E163" s="29" t="s">
        <v>37</v>
      </c>
    </row>
    <row r="164" spans="1:16" ht="12.75">
      <c r="A164" s="19" t="s">
        <v>35</v>
      </c>
      <c s="23" t="s">
        <v>297</v>
      </c>
      <c s="23" t="s">
        <v>332</v>
      </c>
      <c s="19" t="s">
        <v>37</v>
      </c>
      <c s="24" t="s">
        <v>333</v>
      </c>
      <c s="25" t="s">
        <v>129</v>
      </c>
      <c s="26">
        <v>19.68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25.5">
      <c r="A165" s="28" t="s">
        <v>40</v>
      </c>
      <c r="E165" s="29" t="s">
        <v>334</v>
      </c>
    </row>
    <row r="166" spans="1:5" ht="12.75">
      <c r="A166" s="30" t="s">
        <v>41</v>
      </c>
      <c r="E166" s="31" t="s">
        <v>610</v>
      </c>
    </row>
    <row r="167" spans="1:5" ht="12.75">
      <c r="A167" t="s">
        <v>42</v>
      </c>
      <c r="E167" s="29" t="s">
        <v>37</v>
      </c>
    </row>
    <row r="168" spans="1:18" ht="12.75" customHeight="1">
      <c r="A168" s="5" t="s">
        <v>33</v>
      </c>
      <c s="5"/>
      <c s="34" t="s">
        <v>26</v>
      </c>
      <c s="5"/>
      <c s="21" t="s">
        <v>341</v>
      </c>
      <c s="5"/>
      <c s="5"/>
      <c s="5"/>
      <c s="35">
        <f>0+Q168</f>
      </c>
      <c r="O168">
        <f>0+R168</f>
      </c>
      <c r="Q168">
        <f>0+I169+I173+I177+I181+I185+I189+I193</f>
      </c>
      <c>
        <f>0+O169+O173+O177+O181+O185+O189+O193</f>
      </c>
    </row>
    <row r="169" spans="1:16" ht="12.75">
      <c r="A169" s="19" t="s">
        <v>35</v>
      </c>
      <c s="23" t="s">
        <v>239</v>
      </c>
      <c s="23" t="s">
        <v>611</v>
      </c>
      <c s="19" t="s">
        <v>37</v>
      </c>
      <c s="24" t="s">
        <v>612</v>
      </c>
      <c s="25" t="s">
        <v>129</v>
      </c>
      <c s="26">
        <v>3.64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613</v>
      </c>
    </row>
    <row r="171" spans="1:5" ht="25.5">
      <c r="A171" s="30" t="s">
        <v>41</v>
      </c>
      <c r="E171" s="37" t="s">
        <v>614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254</v>
      </c>
      <c s="23" t="s">
        <v>615</v>
      </c>
      <c s="19" t="s">
        <v>37</v>
      </c>
      <c s="24" t="s">
        <v>616</v>
      </c>
      <c s="25" t="s">
        <v>129</v>
      </c>
      <c s="26">
        <v>3.64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617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25.5">
      <c r="A177" s="19" t="s">
        <v>35</v>
      </c>
      <c s="23" t="s">
        <v>244</v>
      </c>
      <c s="23" t="s">
        <v>618</v>
      </c>
      <c s="19" t="s">
        <v>37</v>
      </c>
      <c s="24" t="s">
        <v>619</v>
      </c>
      <c s="25" t="s">
        <v>129</v>
      </c>
      <c s="26">
        <v>43.54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620</v>
      </c>
    </row>
    <row r="179" spans="1:5" ht="89.25">
      <c r="A179" s="30" t="s">
        <v>41</v>
      </c>
      <c r="E179" s="37" t="s">
        <v>554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249</v>
      </c>
      <c s="23" t="s">
        <v>621</v>
      </c>
      <c s="19" t="s">
        <v>37</v>
      </c>
      <c s="24" t="s">
        <v>622</v>
      </c>
      <c s="25" t="s">
        <v>129</v>
      </c>
      <c s="26">
        <v>43.54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623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342</v>
      </c>
      <c s="23" t="s">
        <v>624</v>
      </c>
      <c s="19" t="s">
        <v>37</v>
      </c>
      <c s="24" t="s">
        <v>625</v>
      </c>
      <c s="25" t="s">
        <v>129</v>
      </c>
      <c s="26">
        <v>43.54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626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12.75">
      <c r="A189" s="19" t="s">
        <v>35</v>
      </c>
      <c s="23" t="s">
        <v>347</v>
      </c>
      <c s="23" t="s">
        <v>627</v>
      </c>
      <c s="19" t="s">
        <v>37</v>
      </c>
      <c s="24" t="s">
        <v>628</v>
      </c>
      <c s="25" t="s">
        <v>129</v>
      </c>
      <c s="26">
        <v>89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629</v>
      </c>
    </row>
    <row r="191" spans="1:5" ht="12.75">
      <c r="A191" s="30" t="s">
        <v>41</v>
      </c>
      <c r="E191" s="31" t="s">
        <v>37</v>
      </c>
    </row>
    <row r="192" spans="1:5" ht="12.75">
      <c r="A192" t="s">
        <v>42</v>
      </c>
      <c r="E192" s="29" t="s">
        <v>37</v>
      </c>
    </row>
    <row r="193" spans="1:16" ht="25.5">
      <c r="A193" s="19" t="s">
        <v>35</v>
      </c>
      <c s="23" t="s">
        <v>352</v>
      </c>
      <c s="23" t="s">
        <v>630</v>
      </c>
      <c s="19" t="s">
        <v>37</v>
      </c>
      <c s="24" t="s">
        <v>631</v>
      </c>
      <c s="25" t="s">
        <v>129</v>
      </c>
      <c s="26">
        <v>89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632</v>
      </c>
    </row>
    <row r="195" spans="1:5" ht="51">
      <c r="A195" s="30" t="s">
        <v>41</v>
      </c>
      <c r="E195" s="37" t="s">
        <v>562</v>
      </c>
    </row>
    <row r="196" spans="1:5" ht="12.75">
      <c r="A196" t="s">
        <v>42</v>
      </c>
      <c r="E196" s="29" t="s">
        <v>37</v>
      </c>
    </row>
    <row r="197" spans="1:18" ht="12.75" customHeight="1">
      <c r="A197" s="5" t="s">
        <v>33</v>
      </c>
      <c s="5"/>
      <c s="34" t="s">
        <v>60</v>
      </c>
      <c s="5"/>
      <c s="21" t="s">
        <v>373</v>
      </c>
      <c s="5"/>
      <c s="5"/>
      <c s="5"/>
      <c s="35">
        <f>0+Q197</f>
      </c>
      <c r="O197">
        <f>0+R197</f>
      </c>
      <c r="Q197">
        <f>0+I198+I202+I206+I210+I214+I218+I222+I226+I230+I234+I238+I242+I246+I250+I254+I258+I262+I266+I270+I274+I278</f>
      </c>
      <c>
        <f>0+O198+O202+O206+O210+O214+O218+O222+O226+O230+O234+O238+O242+O246+O250+O254+O258+O262+O266+O270+O274+O278</f>
      </c>
    </row>
    <row r="198" spans="1:16" ht="12.75">
      <c r="A198" s="19" t="s">
        <v>35</v>
      </c>
      <c s="23" t="s">
        <v>331</v>
      </c>
      <c s="23" t="s">
        <v>378</v>
      </c>
      <c s="19" t="s">
        <v>37</v>
      </c>
      <c s="24" t="s">
        <v>379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380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491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387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462</v>
      </c>
      <c s="23" t="s">
        <v>389</v>
      </c>
      <c s="19" t="s">
        <v>37</v>
      </c>
      <c s="24" t="s">
        <v>390</v>
      </c>
      <c s="25" t="s">
        <v>141</v>
      </c>
      <c s="26">
        <v>9.3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633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483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398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448</v>
      </c>
      <c s="23" t="s">
        <v>400</v>
      </c>
      <c s="19" t="s">
        <v>37</v>
      </c>
      <c s="24" t="s">
        <v>401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401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470</v>
      </c>
      <c s="23" t="s">
        <v>634</v>
      </c>
      <c s="19" t="s">
        <v>37</v>
      </c>
      <c s="24" t="s">
        <v>635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635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336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410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456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416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459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424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452</v>
      </c>
      <c s="23" t="s">
        <v>436</v>
      </c>
      <c s="19" t="s">
        <v>37</v>
      </c>
      <c s="24" t="s">
        <v>437</v>
      </c>
      <c s="25" t="s">
        <v>47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306</v>
      </c>
      <c s="23" t="s">
        <v>453</v>
      </c>
      <c s="19" t="s">
        <v>37</v>
      </c>
      <c s="24" t="s">
        <v>454</v>
      </c>
      <c s="25" t="s">
        <v>141</v>
      </c>
      <c s="26">
        <v>33.292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454</v>
      </c>
    </row>
    <row r="240" spans="1:5" ht="25.5">
      <c r="A240" s="30" t="s">
        <v>41</v>
      </c>
      <c r="E240" s="31" t="s">
        <v>636</v>
      </c>
    </row>
    <row r="241" spans="1:5" ht="12.75">
      <c r="A241" t="s">
        <v>42</v>
      </c>
      <c r="E241" s="29" t="s">
        <v>37</v>
      </c>
    </row>
    <row r="242" spans="1:16" ht="25.5">
      <c r="A242" s="19" t="s">
        <v>35</v>
      </c>
      <c s="23" t="s">
        <v>316</v>
      </c>
      <c s="23" t="s">
        <v>460</v>
      </c>
      <c s="19" t="s">
        <v>37</v>
      </c>
      <c s="24" t="s">
        <v>461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461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302</v>
      </c>
      <c s="23" t="s">
        <v>471</v>
      </c>
      <c s="19" t="s">
        <v>37</v>
      </c>
      <c s="24" t="s">
        <v>472</v>
      </c>
      <c s="25" t="s">
        <v>141</v>
      </c>
      <c s="26">
        <v>32.8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473</v>
      </c>
    </row>
    <row r="248" spans="1:5" ht="12.75">
      <c r="A248" s="30" t="s">
        <v>41</v>
      </c>
      <c r="E248" s="31" t="s">
        <v>637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311</v>
      </c>
      <c s="23" t="s">
        <v>480</v>
      </c>
      <c s="19" t="s">
        <v>37</v>
      </c>
      <c s="24" t="s">
        <v>481</v>
      </c>
      <c s="25" t="s">
        <v>47</v>
      </c>
      <c s="26">
        <v>2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482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321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490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326</v>
      </c>
      <c s="23" t="s">
        <v>497</v>
      </c>
      <c s="19" t="s">
        <v>37</v>
      </c>
      <c s="24" t="s">
        <v>498</v>
      </c>
      <c s="25" t="s">
        <v>494</v>
      </c>
      <c s="26">
        <v>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499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465</v>
      </c>
      <c s="23" t="s">
        <v>505</v>
      </c>
      <c s="19" t="s">
        <v>37</v>
      </c>
      <c s="24" t="s">
        <v>506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506</v>
      </c>
    </row>
    <row r="264" spans="1:5" ht="12.75">
      <c r="A264" s="30" t="s">
        <v>41</v>
      </c>
      <c r="E264" s="31" t="s">
        <v>638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475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510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25.5">
      <c r="A270" s="19" t="s">
        <v>35</v>
      </c>
      <c s="23" t="s">
        <v>479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25.5">
      <c r="A271" s="28" t="s">
        <v>40</v>
      </c>
      <c r="E271" s="29" t="s">
        <v>513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374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37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25.5">
      <c r="A278" s="19" t="s">
        <v>35</v>
      </c>
      <c s="23" t="s">
        <v>487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520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8" ht="12.75" customHeight="1">
      <c r="A282" s="5" t="s">
        <v>33</v>
      </c>
      <c s="5"/>
      <c s="34" t="s">
        <v>30</v>
      </c>
      <c s="5"/>
      <c s="21" t="s">
        <v>34</v>
      </c>
      <c s="5"/>
      <c s="5"/>
      <c s="5"/>
      <c s="35">
        <f>0+Q282</f>
      </c>
      <c r="O282">
        <f>0+R282</f>
      </c>
      <c r="Q282">
        <f>0+I283+I287+I291+I295+I299+I303+I307+I311+I315</f>
      </c>
      <c>
        <f>0+O283+O287+O291+O295+O299+O303+O307+O311+O315</f>
      </c>
    </row>
    <row r="283" spans="1:16" ht="12.75">
      <c r="A283" s="19" t="s">
        <v>35</v>
      </c>
      <c s="23" t="s">
        <v>377</v>
      </c>
      <c s="23" t="s">
        <v>522</v>
      </c>
      <c s="19" t="s">
        <v>37</v>
      </c>
      <c s="24" t="s">
        <v>523</v>
      </c>
      <c s="25" t="s">
        <v>141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523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405</v>
      </c>
      <c s="23" t="s">
        <v>639</v>
      </c>
      <c s="19" t="s">
        <v>37</v>
      </c>
      <c s="24" t="s">
        <v>640</v>
      </c>
      <c s="25" t="s">
        <v>141</v>
      </c>
      <c s="26">
        <v>2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12.75">
      <c r="A288" s="28" t="s">
        <v>40</v>
      </c>
      <c r="E288" s="29" t="s">
        <v>640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25.5">
      <c r="A291" s="19" t="s">
        <v>35</v>
      </c>
      <c s="23" t="s">
        <v>496</v>
      </c>
      <c s="23" t="s">
        <v>526</v>
      </c>
      <c s="19" t="s">
        <v>37</v>
      </c>
      <c s="24" t="s">
        <v>527</v>
      </c>
      <c s="25" t="s">
        <v>141</v>
      </c>
      <c s="26">
        <v>6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40</v>
      </c>
      <c r="E292" s="29" t="s">
        <v>528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500</v>
      </c>
      <c s="23" t="s">
        <v>530</v>
      </c>
      <c s="19" t="s">
        <v>37</v>
      </c>
      <c s="24" t="s">
        <v>531</v>
      </c>
      <c s="25" t="s">
        <v>141</v>
      </c>
      <c s="26">
        <v>2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38.25">
      <c r="A296" s="28" t="s">
        <v>40</v>
      </c>
      <c r="E296" s="29" t="s">
        <v>532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402</v>
      </c>
      <c s="23" t="s">
        <v>641</v>
      </c>
      <c s="19" t="s">
        <v>37</v>
      </c>
      <c s="24" t="s">
        <v>642</v>
      </c>
      <c s="25" t="s">
        <v>141</v>
      </c>
      <c s="26">
        <v>27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38.25">
      <c r="A300" s="28" t="s">
        <v>40</v>
      </c>
      <c r="E300" s="29" t="s">
        <v>643</v>
      </c>
    </row>
    <row r="301" spans="1:5" ht="38.25">
      <c r="A301" s="30" t="s">
        <v>41</v>
      </c>
      <c r="E301" s="37" t="s">
        <v>644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408</v>
      </c>
      <c s="23" t="s">
        <v>645</v>
      </c>
      <c s="19" t="s">
        <v>37</v>
      </c>
      <c s="24" t="s">
        <v>646</v>
      </c>
      <c s="25" t="s">
        <v>141</v>
      </c>
      <c s="26">
        <v>7.5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647</v>
      </c>
    </row>
    <row r="305" spans="1:5" ht="25.5">
      <c r="A305" s="30" t="s">
        <v>41</v>
      </c>
      <c r="E305" s="37" t="s">
        <v>648</v>
      </c>
    </row>
    <row r="306" spans="1:5" ht="12.75">
      <c r="A306" t="s">
        <v>42</v>
      </c>
      <c r="E306" s="29" t="s">
        <v>37</v>
      </c>
    </row>
    <row r="307" spans="1:16" ht="25.5">
      <c r="A307" s="19" t="s">
        <v>35</v>
      </c>
      <c s="23" t="s">
        <v>381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25.5">
      <c r="A308" s="28" t="s">
        <v>40</v>
      </c>
      <c r="E308" s="29" t="s">
        <v>651</v>
      </c>
    </row>
    <row r="309" spans="1:5" ht="38.25">
      <c r="A309" s="30" t="s">
        <v>41</v>
      </c>
      <c r="E309" s="37" t="s">
        <v>652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411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654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504</v>
      </c>
      <c s="23" t="s">
        <v>534</v>
      </c>
      <c s="19" t="s">
        <v>37</v>
      </c>
      <c s="24" t="s">
        <v>535</v>
      </c>
      <c s="25" t="s">
        <v>141</v>
      </c>
      <c s="26">
        <v>8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51">
      <c r="A316" s="28" t="s">
        <v>40</v>
      </c>
      <c r="E316" s="29" t="s">
        <v>536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8" ht="12.75" customHeight="1">
      <c r="A319" s="5" t="s">
        <v>33</v>
      </c>
      <c s="5"/>
      <c s="34" t="s">
        <v>533</v>
      </c>
      <c s="5"/>
      <c s="21" t="s">
        <v>541</v>
      </c>
      <c s="5"/>
      <c s="5"/>
      <c s="5"/>
      <c s="35">
        <f>0+Q319</f>
      </c>
      <c r="O319">
        <f>0+R319</f>
      </c>
      <c r="Q319">
        <f>0+I320</f>
      </c>
      <c>
        <f>0+O320</f>
      </c>
    </row>
    <row r="320" spans="1:16" ht="12.75">
      <c r="A320" s="19" t="s">
        <v>35</v>
      </c>
      <c s="23" t="s">
        <v>399</v>
      </c>
      <c s="23" t="s">
        <v>543</v>
      </c>
      <c s="19" t="s">
        <v>37</v>
      </c>
      <c s="24" t="s">
        <v>544</v>
      </c>
      <c s="25" t="s">
        <v>252</v>
      </c>
      <c s="26">
        <v>202.475</v>
      </c>
      <c s="27">
        <v>0</v>
      </c>
      <c s="27">
        <f>ROUND(ROUND(H320,2)*ROUND(G320,3),2)</f>
      </c>
      <c r="O320">
        <f>(I320*21)/100</f>
      </c>
      <c t="s">
        <v>14</v>
      </c>
    </row>
    <row r="321" spans="1:5" ht="38.25">
      <c r="A321" s="28" t="s">
        <v>40</v>
      </c>
      <c r="E321" s="29" t="s">
        <v>545</v>
      </c>
    </row>
    <row r="322" spans="1:5" ht="12.75">
      <c r="A322" s="30" t="s">
        <v>41</v>
      </c>
      <c r="E322" s="31" t="s">
        <v>37</v>
      </c>
    </row>
    <row r="323" spans="1:5" ht="12.75">
      <c r="A323" t="s">
        <v>42</v>
      </c>
      <c r="E323" s="29" t="s">
        <v>37</v>
      </c>
    </row>
    <row r="324" spans="1:18" ht="12.75" customHeight="1">
      <c r="A324" s="5" t="s">
        <v>33</v>
      </c>
      <c s="5"/>
      <c s="34" t="s">
        <v>546</v>
      </c>
      <c s="5"/>
      <c s="21" t="s">
        <v>547</v>
      </c>
      <c s="5"/>
      <c s="5"/>
      <c s="5"/>
      <c s="35">
        <f>0+Q324</f>
      </c>
      <c r="O324">
        <f>0+R324</f>
      </c>
      <c r="Q324">
        <f>0+I325</f>
      </c>
      <c>
        <f>0+O325</f>
      </c>
    </row>
    <row r="325" spans="1:16" ht="12.75">
      <c r="A325" s="19" t="s">
        <v>35</v>
      </c>
      <c s="23" t="s">
        <v>435</v>
      </c>
      <c s="23" t="s">
        <v>549</v>
      </c>
      <c s="19" t="s">
        <v>37</v>
      </c>
      <c s="24" t="s">
        <v>550</v>
      </c>
      <c s="25" t="s">
        <v>252</v>
      </c>
      <c s="26">
        <v>3.913</v>
      </c>
      <c s="27">
        <v>0</v>
      </c>
      <c s="27">
        <f>ROUND(ROUND(H325,2)*ROUND(G325,3),2)</f>
      </c>
      <c r="O325">
        <f>(I325*21)/100</f>
      </c>
      <c t="s">
        <v>14</v>
      </c>
    </row>
    <row r="326" spans="1:5" ht="25.5">
      <c r="A326" s="28" t="s">
        <v>40</v>
      </c>
      <c r="E326" s="29" t="s">
        <v>551</v>
      </c>
    </row>
    <row r="327" spans="1:5" ht="12.75">
      <c r="A327" s="30" t="s">
        <v>41</v>
      </c>
      <c r="E327" s="31" t="s">
        <v>656</v>
      </c>
    </row>
    <row r="328" spans="1:5" ht="12.75">
      <c r="A328" t="s">
        <v>42</v>
      </c>
      <c r="E32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0+O8+O77+O86+O99+O112+O181+O190+O195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657</v>
      </c>
      <c s="36">
        <f>0+I8+I77+I86+I99+I112+I181+I190+I195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657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5.16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63.75">
      <c r="A11" s="30" t="s">
        <v>41</v>
      </c>
      <c r="E11" s="37" t="s">
        <v>658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5.16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659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563</v>
      </c>
      <c s="19" t="s">
        <v>37</v>
      </c>
      <c s="24" t="s">
        <v>564</v>
      </c>
      <c s="25" t="s">
        <v>129</v>
      </c>
      <c s="26">
        <v>5.16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565</v>
      </c>
    </row>
    <row r="19" spans="1:5" ht="63.75">
      <c r="A19" s="30" t="s">
        <v>41</v>
      </c>
      <c r="E19" s="37" t="s">
        <v>658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577</v>
      </c>
      <c s="19" t="s">
        <v>37</v>
      </c>
      <c s="24" t="s">
        <v>578</v>
      </c>
      <c s="25" t="s">
        <v>179</v>
      </c>
      <c s="26">
        <v>3.795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579</v>
      </c>
    </row>
    <row r="23" spans="1:5" ht="76.5">
      <c r="A23" s="30" t="s">
        <v>41</v>
      </c>
      <c r="E23" s="37" t="s">
        <v>660</v>
      </c>
    </row>
    <row r="24" spans="1:5" ht="12.75">
      <c r="A24" t="s">
        <v>42</v>
      </c>
      <c r="E24" s="29" t="s">
        <v>37</v>
      </c>
    </row>
    <row r="25" spans="1:16" ht="25.5">
      <c r="A25" s="19" t="s">
        <v>35</v>
      </c>
      <c s="23" t="s">
        <v>26</v>
      </c>
      <c s="23" t="s">
        <v>661</v>
      </c>
      <c s="19" t="s">
        <v>37</v>
      </c>
      <c s="24" t="s">
        <v>662</v>
      </c>
      <c s="25" t="s">
        <v>179</v>
      </c>
      <c s="26">
        <v>1.898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663</v>
      </c>
    </row>
    <row r="27" spans="1:5" ht="12.75">
      <c r="A27" s="30" t="s">
        <v>41</v>
      </c>
      <c r="E27" s="31" t="s">
        <v>664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585</v>
      </c>
      <c s="19" t="s">
        <v>37</v>
      </c>
      <c s="24" t="s">
        <v>586</v>
      </c>
      <c s="25" t="s">
        <v>179</v>
      </c>
      <c s="26">
        <v>0.633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587</v>
      </c>
    </row>
    <row r="31" spans="1:5" ht="12.75">
      <c r="A31" s="30" t="s">
        <v>41</v>
      </c>
      <c r="E31" s="31" t="s">
        <v>665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209</v>
      </c>
      <c s="19" t="s">
        <v>37</v>
      </c>
      <c s="24" t="s">
        <v>210</v>
      </c>
      <c s="25" t="s">
        <v>179</v>
      </c>
      <c s="26">
        <v>0.633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211</v>
      </c>
    </row>
    <row r="35" spans="1:5" ht="12.75">
      <c r="A35" s="30" t="s">
        <v>41</v>
      </c>
      <c r="E35" s="31" t="s">
        <v>665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212</v>
      </c>
      <c s="19" t="s">
        <v>37</v>
      </c>
      <c s="24" t="s">
        <v>213</v>
      </c>
      <c s="25" t="s">
        <v>129</v>
      </c>
      <c s="26">
        <v>9.3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214</v>
      </c>
    </row>
    <row r="39" spans="1:5" ht="38.25">
      <c r="A39" s="30" t="s">
        <v>41</v>
      </c>
      <c r="E39" s="37" t="s">
        <v>666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220</v>
      </c>
      <c s="19" t="s">
        <v>37</v>
      </c>
      <c s="24" t="s">
        <v>221</v>
      </c>
      <c s="25" t="s">
        <v>129</v>
      </c>
      <c s="26">
        <v>9.3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222</v>
      </c>
    </row>
    <row r="43" spans="1:5" ht="12.75">
      <c r="A43" s="30" t="s">
        <v>41</v>
      </c>
      <c r="E43" s="31" t="s">
        <v>37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226</v>
      </c>
      <c s="19" t="s">
        <v>37</v>
      </c>
      <c s="24" t="s">
        <v>227</v>
      </c>
      <c s="25" t="s">
        <v>179</v>
      </c>
      <c s="26">
        <v>3.795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51">
      <c r="A46" s="28" t="s">
        <v>40</v>
      </c>
      <c r="E46" s="29" t="s">
        <v>228</v>
      </c>
    </row>
    <row r="47" spans="1:5" ht="12.75">
      <c r="A47" s="30" t="s">
        <v>41</v>
      </c>
      <c r="E47" s="31" t="s">
        <v>667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230</v>
      </c>
      <c s="19" t="s">
        <v>37</v>
      </c>
      <c s="24" t="s">
        <v>231</v>
      </c>
      <c s="25" t="s">
        <v>179</v>
      </c>
      <c s="26">
        <v>2.53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51">
      <c r="A50" s="28" t="s">
        <v>40</v>
      </c>
      <c r="E50" s="29" t="s">
        <v>232</v>
      </c>
    </row>
    <row r="51" spans="1:5" ht="12.75">
      <c r="A51" s="30" t="s">
        <v>41</v>
      </c>
      <c r="E51" s="31" t="s">
        <v>668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235</v>
      </c>
      <c s="19" t="s">
        <v>37</v>
      </c>
      <c s="24" t="s">
        <v>236</v>
      </c>
      <c s="25" t="s">
        <v>179</v>
      </c>
      <c s="26">
        <v>6.326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237</v>
      </c>
    </row>
    <row r="55" spans="1:5" ht="89.25">
      <c r="A55" s="30" t="s">
        <v>41</v>
      </c>
      <c r="E55" s="37" t="s">
        <v>669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593</v>
      </c>
      <c s="19" t="s">
        <v>37</v>
      </c>
      <c s="24" t="s">
        <v>594</v>
      </c>
      <c s="25" t="s">
        <v>252</v>
      </c>
      <c s="26">
        <v>1.187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41</v>
      </c>
      <c r="E59" s="31" t="s">
        <v>670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240</v>
      </c>
      <c s="19" t="s">
        <v>37</v>
      </c>
      <c s="24" t="s">
        <v>241</v>
      </c>
      <c s="25" t="s">
        <v>179</v>
      </c>
      <c s="26">
        <v>4.011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242</v>
      </c>
    </row>
    <row r="63" spans="1:5" ht="51">
      <c r="A63" s="30" t="s">
        <v>41</v>
      </c>
      <c r="E63" s="31" t="s">
        <v>671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84</v>
      </c>
      <c s="23" t="s">
        <v>597</v>
      </c>
      <c s="19" t="s">
        <v>37</v>
      </c>
      <c s="24" t="s">
        <v>598</v>
      </c>
      <c s="25" t="s">
        <v>179</v>
      </c>
      <c s="26">
        <v>1.957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598</v>
      </c>
    </row>
    <row r="67" spans="1:5" ht="25.5">
      <c r="A67" s="30" t="s">
        <v>41</v>
      </c>
      <c r="E67" s="31" t="s">
        <v>672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87</v>
      </c>
      <c s="23" t="s">
        <v>250</v>
      </c>
      <c s="19" t="s">
        <v>37</v>
      </c>
      <c s="24" t="s">
        <v>251</v>
      </c>
      <c s="25" t="s">
        <v>252</v>
      </c>
      <c s="26">
        <v>3.914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251</v>
      </c>
    </row>
    <row r="71" spans="1:5" ht="12.75">
      <c r="A71" s="30" t="s">
        <v>41</v>
      </c>
      <c r="E71" s="31" t="s">
        <v>673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80</v>
      </c>
      <c s="23" t="s">
        <v>255</v>
      </c>
      <c s="19" t="s">
        <v>37</v>
      </c>
      <c s="24" t="s">
        <v>256</v>
      </c>
      <c s="25" t="s">
        <v>252</v>
      </c>
      <c s="26">
        <v>7.42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256</v>
      </c>
    </row>
    <row r="75" spans="1:5" ht="12.75">
      <c r="A75" s="30" t="s">
        <v>41</v>
      </c>
      <c r="E75" s="31" t="s">
        <v>674</v>
      </c>
    </row>
    <row r="76" spans="1:5" ht="12.75">
      <c r="A76" t="s">
        <v>42</v>
      </c>
      <c r="E76" s="29" t="s">
        <v>37</v>
      </c>
    </row>
    <row r="77" spans="1:18" ht="12.75" customHeight="1">
      <c r="A77" s="5" t="s">
        <v>33</v>
      </c>
      <c s="5"/>
      <c s="34" t="s">
        <v>12</v>
      </c>
      <c s="5"/>
      <c s="21" t="s">
        <v>282</v>
      </c>
      <c s="5"/>
      <c s="5"/>
      <c s="5"/>
      <c s="35">
        <f>0+Q77</f>
      </c>
      <c r="O77">
        <f>0+R77</f>
      </c>
      <c r="Q77">
        <f>0+I78+I82</f>
      </c>
      <c>
        <f>0+O78+O82</f>
      </c>
    </row>
    <row r="78" spans="1:16" ht="12.75">
      <c r="A78" s="19" t="s">
        <v>35</v>
      </c>
      <c s="23" t="s">
        <v>90</v>
      </c>
      <c s="23" t="s">
        <v>298</v>
      </c>
      <c s="19" t="s">
        <v>37</v>
      </c>
      <c s="24" t="s">
        <v>299</v>
      </c>
      <c s="25" t="s">
        <v>179</v>
      </c>
      <c s="26">
        <v>0.571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25.5">
      <c r="A79" s="28" t="s">
        <v>40</v>
      </c>
      <c r="E79" s="29" t="s">
        <v>300</v>
      </c>
    </row>
    <row r="80" spans="1:5" ht="102">
      <c r="A80" s="30" t="s">
        <v>41</v>
      </c>
      <c r="E80" s="37" t="s">
        <v>675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312</v>
      </c>
      <c s="19" t="s">
        <v>37</v>
      </c>
      <c s="24" t="s">
        <v>313</v>
      </c>
      <c s="25" t="s">
        <v>141</v>
      </c>
      <c s="26">
        <v>3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313</v>
      </c>
    </row>
    <row r="84" spans="1:5" ht="38.25">
      <c r="A84" s="30" t="s">
        <v>41</v>
      </c>
      <c r="E84" s="37" t="s">
        <v>606</v>
      </c>
    </row>
    <row r="85" spans="1:5" ht="12.75">
      <c r="A85" t="s">
        <v>42</v>
      </c>
      <c r="E85" s="29" t="s">
        <v>37</v>
      </c>
    </row>
    <row r="86" spans="1:18" ht="12.75" customHeight="1">
      <c r="A86" s="5" t="s">
        <v>33</v>
      </c>
      <c s="5"/>
      <c s="34" t="s">
        <v>24</v>
      </c>
      <c s="5"/>
      <c s="21" t="s">
        <v>315</v>
      </c>
      <c s="5"/>
      <c s="5"/>
      <c s="5"/>
      <c s="35">
        <f>0+Q86</f>
      </c>
      <c r="O86">
        <f>0+R86</f>
      </c>
      <c r="Q86">
        <f>0+I87+I91+I95</f>
      </c>
      <c>
        <f>0+O87+O91+O95</f>
      </c>
    </row>
    <row r="87" spans="1:16" ht="12.75">
      <c r="A87" s="19" t="s">
        <v>35</v>
      </c>
      <c s="23" t="s">
        <v>96</v>
      </c>
      <c s="23" t="s">
        <v>317</v>
      </c>
      <c s="19" t="s">
        <v>37</v>
      </c>
      <c s="24" t="s">
        <v>318</v>
      </c>
      <c s="25" t="s">
        <v>179</v>
      </c>
      <c s="26">
        <v>0.516</v>
      </c>
      <c s="27">
        <v>0</v>
      </c>
      <c s="27">
        <f>ROUND(ROUND(H87,2)*ROUND(G87,3),2)</f>
      </c>
      <c r="O87">
        <f>(I87*21)/100</f>
      </c>
      <c t="s">
        <v>14</v>
      </c>
    </row>
    <row r="88" spans="1:5" ht="25.5">
      <c r="A88" s="28" t="s">
        <v>40</v>
      </c>
      <c r="E88" s="29" t="s">
        <v>319</v>
      </c>
    </row>
    <row r="89" spans="1:5" ht="63.75">
      <c r="A89" s="30" t="s">
        <v>41</v>
      </c>
      <c r="E89" s="37" t="s">
        <v>676</v>
      </c>
    </row>
    <row r="90" spans="1:5" ht="12.75">
      <c r="A90" t="s">
        <v>42</v>
      </c>
      <c r="E90" s="29" t="s">
        <v>37</v>
      </c>
    </row>
    <row r="91" spans="1:16" ht="12.75">
      <c r="A91" s="19" t="s">
        <v>35</v>
      </c>
      <c s="23" t="s">
        <v>99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ROUND(ROUND(H91,2)*ROUND(G91,3),2)</f>
      </c>
      <c r="O91">
        <f>(I91*21)/100</f>
      </c>
      <c t="s">
        <v>14</v>
      </c>
    </row>
    <row r="92" spans="1:5" ht="25.5">
      <c r="A92" s="28" t="s">
        <v>40</v>
      </c>
      <c r="E92" s="29" t="s">
        <v>324</v>
      </c>
    </row>
    <row r="93" spans="1:5" ht="38.25">
      <c r="A93" s="30" t="s">
        <v>41</v>
      </c>
      <c r="E93" s="37" t="s">
        <v>608</v>
      </c>
    </row>
    <row r="94" spans="1:5" ht="12.75">
      <c r="A94" t="s">
        <v>42</v>
      </c>
      <c r="E94" s="29" t="s">
        <v>37</v>
      </c>
    </row>
    <row r="95" spans="1:16" ht="12.75">
      <c r="A95" s="19" t="s">
        <v>35</v>
      </c>
      <c s="23" t="s">
        <v>102</v>
      </c>
      <c s="23" t="s">
        <v>327</v>
      </c>
      <c s="19" t="s">
        <v>37</v>
      </c>
      <c s="24" t="s">
        <v>328</v>
      </c>
      <c s="25" t="s">
        <v>179</v>
      </c>
      <c s="26">
        <v>1.492</v>
      </c>
      <c s="27">
        <v>0</v>
      </c>
      <c s="27">
        <f>ROUND(ROUND(H95,2)*ROUND(G95,3),2)</f>
      </c>
      <c r="O95">
        <f>(I95*21)/100</f>
      </c>
      <c t="s">
        <v>14</v>
      </c>
    </row>
    <row r="96" spans="1:5" ht="25.5">
      <c r="A96" s="28" t="s">
        <v>40</v>
      </c>
      <c r="E96" s="29" t="s">
        <v>329</v>
      </c>
    </row>
    <row r="97" spans="1:5" ht="25.5">
      <c r="A97" s="30" t="s">
        <v>41</v>
      </c>
      <c r="E97" s="31" t="s">
        <v>677</v>
      </c>
    </row>
    <row r="98" spans="1:5" ht="12.75">
      <c r="A98" t="s">
        <v>42</v>
      </c>
      <c r="E98" s="29" t="s">
        <v>37</v>
      </c>
    </row>
    <row r="99" spans="1:18" ht="12.75" customHeight="1">
      <c r="A99" s="5" t="s">
        <v>33</v>
      </c>
      <c s="5"/>
      <c s="34" t="s">
        <v>26</v>
      </c>
      <c s="5"/>
      <c s="21" t="s">
        <v>341</v>
      </c>
      <c s="5"/>
      <c s="5"/>
      <c s="5"/>
      <c s="35">
        <f>0+Q99</f>
      </c>
      <c r="O99">
        <f>0+R99</f>
      </c>
      <c r="Q99">
        <f>0+I100+I104+I108</f>
      </c>
      <c>
        <f>0+O100+O104+O108</f>
      </c>
    </row>
    <row r="100" spans="1:16" ht="25.5">
      <c r="A100" s="19" t="s">
        <v>35</v>
      </c>
      <c s="23" t="s">
        <v>107</v>
      </c>
      <c s="23" t="s">
        <v>618</v>
      </c>
      <c s="19" t="s">
        <v>37</v>
      </c>
      <c s="24" t="s">
        <v>619</v>
      </c>
      <c s="25" t="s">
        <v>129</v>
      </c>
      <c s="26">
        <v>5.16</v>
      </c>
      <c s="27">
        <v>0</v>
      </c>
      <c s="27">
        <f>ROUND(ROUND(H100,2)*ROUND(G100,3),2)</f>
      </c>
      <c r="O100">
        <f>(I100*21)/100</f>
      </c>
      <c t="s">
        <v>14</v>
      </c>
    </row>
    <row r="101" spans="1:5" ht="25.5">
      <c r="A101" s="28" t="s">
        <v>40</v>
      </c>
      <c r="E101" s="29" t="s">
        <v>620</v>
      </c>
    </row>
    <row r="102" spans="1:5" ht="63.75">
      <c r="A102" s="30" t="s">
        <v>41</v>
      </c>
      <c r="E102" s="37" t="s">
        <v>658</v>
      </c>
    </row>
    <row r="103" spans="1:5" ht="12.75">
      <c r="A103" t="s">
        <v>42</v>
      </c>
      <c r="E103" s="29" t="s">
        <v>37</v>
      </c>
    </row>
    <row r="104" spans="1:16" ht="12.75">
      <c r="A104" s="19" t="s">
        <v>35</v>
      </c>
      <c s="23" t="s">
        <v>110</v>
      </c>
      <c s="23" t="s">
        <v>621</v>
      </c>
      <c s="19" t="s">
        <v>37</v>
      </c>
      <c s="24" t="s">
        <v>622</v>
      </c>
      <c s="25" t="s">
        <v>129</v>
      </c>
      <c s="26">
        <v>5.16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25.5">
      <c r="A105" s="28" t="s">
        <v>40</v>
      </c>
      <c r="E105" s="29" t="s">
        <v>623</v>
      </c>
    </row>
    <row r="106" spans="1:5" ht="12.75">
      <c r="A106" s="30" t="s">
        <v>41</v>
      </c>
      <c r="E106" s="31" t="s">
        <v>37</v>
      </c>
    </row>
    <row r="107" spans="1:5" ht="12.75">
      <c r="A107" t="s">
        <v>42</v>
      </c>
      <c r="E107" s="29" t="s">
        <v>37</v>
      </c>
    </row>
    <row r="108" spans="1:16" ht="12.75">
      <c r="A108" s="19" t="s">
        <v>35</v>
      </c>
      <c s="23" t="s">
        <v>115</v>
      </c>
      <c s="23" t="s">
        <v>624</v>
      </c>
      <c s="19" t="s">
        <v>37</v>
      </c>
      <c s="24" t="s">
        <v>625</v>
      </c>
      <c s="25" t="s">
        <v>129</v>
      </c>
      <c s="26">
        <v>5.16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25.5">
      <c r="A109" s="28" t="s">
        <v>40</v>
      </c>
      <c r="E109" s="29" t="s">
        <v>626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60</v>
      </c>
      <c s="5"/>
      <c s="21" t="s">
        <v>373</v>
      </c>
      <c s="5"/>
      <c s="5"/>
      <c s="5"/>
      <c s="35">
        <f>0+Q112</f>
      </c>
      <c r="O112">
        <f>0+R112</f>
      </c>
      <c r="Q112">
        <f>0+I113+I117+I121+I125+I129+I133+I137+I141+I145+I149+I153+I157+I161+I165+I169+I173+I177</f>
      </c>
      <c>
        <f>0+O113+O117+O121+O125+O129+O133+O137+O141+O145+O149+O153+O157+O161+O165+O169+O173+O177</f>
      </c>
    </row>
    <row r="113" spans="1:16" ht="12.75">
      <c r="A113" s="19" t="s">
        <v>35</v>
      </c>
      <c s="23" t="s">
        <v>254</v>
      </c>
      <c s="23" t="s">
        <v>378</v>
      </c>
      <c s="19" t="s">
        <v>37</v>
      </c>
      <c s="24" t="s">
        <v>379</v>
      </c>
      <c s="25" t="s">
        <v>47</v>
      </c>
      <c s="26">
        <v>2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25.5">
      <c r="A114" s="28" t="s">
        <v>40</v>
      </c>
      <c r="E114" s="29" t="s">
        <v>380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274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387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278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398</v>
      </c>
    </row>
    <row r="123" spans="1:5" ht="12.75">
      <c r="A123" s="30" t="s">
        <v>41</v>
      </c>
      <c r="E123" s="31" t="s">
        <v>37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249</v>
      </c>
      <c s="23" t="s">
        <v>406</v>
      </c>
      <c s="19" t="s">
        <v>37</v>
      </c>
      <c s="24" t="s">
        <v>407</v>
      </c>
      <c s="25" t="s">
        <v>47</v>
      </c>
      <c s="26">
        <v>1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407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244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410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352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416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357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424</v>
      </c>
    </row>
    <row r="139" spans="1:5" ht="12.75">
      <c r="A139" s="30" t="s">
        <v>41</v>
      </c>
      <c r="E139" s="31" t="s">
        <v>37</v>
      </c>
    </row>
    <row r="140" spans="1:5" ht="12.75">
      <c r="A140" t="s">
        <v>42</v>
      </c>
      <c r="E140" s="29" t="s">
        <v>37</v>
      </c>
    </row>
    <row r="141" spans="1:16" ht="12.75">
      <c r="A141" s="19" t="s">
        <v>35</v>
      </c>
      <c s="23" t="s">
        <v>342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437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122</v>
      </c>
      <c s="23" t="s">
        <v>449</v>
      </c>
      <c s="19" t="s">
        <v>37</v>
      </c>
      <c s="24" t="s">
        <v>450</v>
      </c>
      <c s="25" t="s">
        <v>141</v>
      </c>
      <c s="26">
        <v>3.045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450</v>
      </c>
    </row>
    <row r="147" spans="1:5" ht="25.5">
      <c r="A147" s="30" t="s">
        <v>41</v>
      </c>
      <c r="E147" s="31" t="s">
        <v>678</v>
      </c>
    </row>
    <row r="148" spans="1:5" ht="12.75">
      <c r="A148" t="s">
        <v>42</v>
      </c>
      <c r="E148" s="29" t="s">
        <v>37</v>
      </c>
    </row>
    <row r="149" spans="1:16" ht="25.5">
      <c r="A149" s="19" t="s">
        <v>35</v>
      </c>
      <c s="23" t="s">
        <v>119</v>
      </c>
      <c s="23" t="s">
        <v>466</v>
      </c>
      <c s="19" t="s">
        <v>37</v>
      </c>
      <c s="24" t="s">
        <v>467</v>
      </c>
      <c s="25" t="s">
        <v>141</v>
      </c>
      <c s="26">
        <v>3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468</v>
      </c>
    </row>
    <row r="151" spans="1:5" ht="12.75">
      <c r="A151" s="30" t="s">
        <v>41</v>
      </c>
      <c r="E151" s="31" t="s">
        <v>679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234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490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239</v>
      </c>
      <c s="23" t="s">
        <v>492</v>
      </c>
      <c s="19" t="s">
        <v>37</v>
      </c>
      <c s="24" t="s">
        <v>493</v>
      </c>
      <c s="25" t="s">
        <v>494</v>
      </c>
      <c s="26">
        <v>1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495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347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510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361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513</v>
      </c>
    </row>
    <row r="167" spans="1:5" ht="12.75">
      <c r="A167" s="30" t="s">
        <v>41</v>
      </c>
      <c r="E167" s="31" t="s">
        <v>37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259</v>
      </c>
      <c s="23" t="s">
        <v>680</v>
      </c>
      <c s="19" t="s">
        <v>37</v>
      </c>
      <c s="24" t="s">
        <v>681</v>
      </c>
      <c s="25" t="s">
        <v>39</v>
      </c>
      <c s="26">
        <v>1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40</v>
      </c>
      <c r="E170" s="29" t="s">
        <v>37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264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12.75">
      <c r="A174" s="28" t="s">
        <v>40</v>
      </c>
      <c r="E174" s="29" t="s">
        <v>37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25.5">
      <c r="A177" s="19" t="s">
        <v>35</v>
      </c>
      <c s="23" t="s">
        <v>269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12.75">
      <c r="A178" s="28" t="s">
        <v>40</v>
      </c>
      <c r="E178" s="29" t="s">
        <v>520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8" ht="12.75" customHeight="1">
      <c r="A181" s="5" t="s">
        <v>33</v>
      </c>
      <c s="5"/>
      <c s="34" t="s">
        <v>30</v>
      </c>
      <c s="5"/>
      <c s="21" t="s">
        <v>34</v>
      </c>
      <c s="5"/>
      <c s="5"/>
      <c s="5"/>
      <c s="35">
        <f>0+Q181</f>
      </c>
      <c r="O181">
        <f>0+R181</f>
      </c>
      <c r="Q181">
        <f>0+I182+I186</f>
      </c>
      <c>
        <f>0+O182+O186</f>
      </c>
    </row>
    <row r="182" spans="1:16" ht="25.5">
      <c r="A182" s="19" t="s">
        <v>35</v>
      </c>
      <c s="23" t="s">
        <v>283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40</v>
      </c>
      <c r="E183" s="29" t="s">
        <v>651</v>
      </c>
    </row>
    <row r="184" spans="1:5" ht="38.25">
      <c r="A184" s="30" t="s">
        <v>41</v>
      </c>
      <c r="E184" s="37" t="s">
        <v>682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288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654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8" ht="12.75" customHeight="1">
      <c r="A190" s="5" t="s">
        <v>33</v>
      </c>
      <c s="5"/>
      <c s="34" t="s">
        <v>533</v>
      </c>
      <c s="5"/>
      <c s="21" t="s">
        <v>541</v>
      </c>
      <c s="5"/>
      <c s="5"/>
      <c s="5"/>
      <c s="35">
        <f>0+Q190</f>
      </c>
      <c r="O190">
        <f>0+R190</f>
      </c>
      <c r="Q190">
        <f>0+I191</f>
      </c>
      <c>
        <f>0+O191</f>
      </c>
    </row>
    <row r="191" spans="1:16" ht="12.75">
      <c r="A191" s="19" t="s">
        <v>35</v>
      </c>
      <c s="23" t="s">
        <v>297</v>
      </c>
      <c s="23" t="s">
        <v>543</v>
      </c>
      <c s="19" t="s">
        <v>37</v>
      </c>
      <c s="24" t="s">
        <v>544</v>
      </c>
      <c s="25" t="s">
        <v>252</v>
      </c>
      <c s="26">
        <v>17.411</v>
      </c>
      <c s="27">
        <v>0</v>
      </c>
      <c s="27">
        <f>ROUND(ROUND(H191,2)*ROUND(G191,3),2)</f>
      </c>
      <c r="O191">
        <f>(I191*21)/100</f>
      </c>
      <c t="s">
        <v>14</v>
      </c>
    </row>
    <row r="192" spans="1:5" ht="38.25">
      <c r="A192" s="28" t="s">
        <v>40</v>
      </c>
      <c r="E192" s="29" t="s">
        <v>545</v>
      </c>
    </row>
    <row r="193" spans="1:5" ht="12.75">
      <c r="A193" s="30" t="s">
        <v>41</v>
      </c>
      <c r="E193" s="31" t="s">
        <v>37</v>
      </c>
    </row>
    <row r="194" spans="1:5" ht="12.75">
      <c r="A194" t="s">
        <v>42</v>
      </c>
      <c r="E194" s="29" t="s">
        <v>37</v>
      </c>
    </row>
    <row r="195" spans="1:18" ht="12.75" customHeight="1">
      <c r="A195" s="5" t="s">
        <v>33</v>
      </c>
      <c s="5"/>
      <c s="34" t="s">
        <v>546</v>
      </c>
      <c s="5"/>
      <c s="21" t="s">
        <v>547</v>
      </c>
      <c s="5"/>
      <c s="5"/>
      <c s="5"/>
      <c s="35">
        <f>0+Q195</f>
      </c>
      <c r="O195">
        <f>0+R195</f>
      </c>
      <c r="Q195">
        <f>0+I196</f>
      </c>
      <c>
        <f>0+O196</f>
      </c>
    </row>
    <row r="196" spans="1:16" ht="12.75">
      <c r="A196" s="19" t="s">
        <v>35</v>
      </c>
      <c s="23" t="s">
        <v>293</v>
      </c>
      <c s="23" t="s">
        <v>549</v>
      </c>
      <c s="19" t="s">
        <v>37</v>
      </c>
      <c s="24" t="s">
        <v>550</v>
      </c>
      <c s="25" t="s">
        <v>252</v>
      </c>
      <c s="26">
        <v>1.256</v>
      </c>
      <c s="27">
        <v>0</v>
      </c>
      <c s="27">
        <f>ROUND(ROUND(H196,2)*ROUND(G196,3),2)</f>
      </c>
      <c r="O196">
        <f>(I196*21)/100</f>
      </c>
      <c t="s">
        <v>14</v>
      </c>
    </row>
    <row r="197" spans="1:5" ht="25.5">
      <c r="A197" s="28" t="s">
        <v>40</v>
      </c>
      <c r="E197" s="29" t="s">
        <v>551</v>
      </c>
    </row>
    <row r="198" spans="1:5" ht="12.75">
      <c r="A198" s="30" t="s">
        <v>41</v>
      </c>
      <c r="E198" s="31" t="s">
        <v>37</v>
      </c>
    </row>
    <row r="199" spans="1:5" ht="12.75">
      <c r="A199" t="s">
        <v>42</v>
      </c>
      <c r="E199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0+O8+O121+O134+O147+O164+O193+O262+O291+O296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683</v>
      </c>
      <c s="36">
        <f>0+I8+I121+I134+I147+I164+I193+I262+I291+I296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683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41.72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102">
      <c r="A11" s="30" t="s">
        <v>41</v>
      </c>
      <c r="E11" s="37" t="s">
        <v>684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41.72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685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559</v>
      </c>
      <c s="19" t="s">
        <v>37</v>
      </c>
      <c s="24" t="s">
        <v>560</v>
      </c>
      <c s="25" t="s">
        <v>129</v>
      </c>
      <c s="26">
        <v>45.875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561</v>
      </c>
    </row>
    <row r="19" spans="1:5" ht="38.25">
      <c r="A19" s="30" t="s">
        <v>41</v>
      </c>
      <c r="E19" s="37" t="s">
        <v>686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563</v>
      </c>
      <c s="19" t="s">
        <v>37</v>
      </c>
      <c s="24" t="s">
        <v>564</v>
      </c>
      <c s="25" t="s">
        <v>129</v>
      </c>
      <c s="26">
        <v>38.08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565</v>
      </c>
    </row>
    <row r="23" spans="1:5" ht="89.25">
      <c r="A23" s="30" t="s">
        <v>41</v>
      </c>
      <c r="E23" s="37" t="s">
        <v>687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139</v>
      </c>
      <c s="19" t="s">
        <v>37</v>
      </c>
      <c s="24" t="s">
        <v>140</v>
      </c>
      <c s="25" t="s">
        <v>141</v>
      </c>
      <c s="26">
        <v>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142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143</v>
      </c>
      <c s="19" t="s">
        <v>37</v>
      </c>
      <c s="24" t="s">
        <v>144</v>
      </c>
      <c s="25" t="s">
        <v>145</v>
      </c>
      <c s="26">
        <v>140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146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148</v>
      </c>
      <c s="19" t="s">
        <v>37</v>
      </c>
      <c s="24" t="s">
        <v>149</v>
      </c>
      <c s="25" t="s">
        <v>145</v>
      </c>
      <c s="26">
        <v>324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150</v>
      </c>
    </row>
    <row r="35" spans="1:5" ht="25.5">
      <c r="A35" s="30" t="s">
        <v>41</v>
      </c>
      <c r="E35" s="37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152</v>
      </c>
      <c s="19" t="s">
        <v>37</v>
      </c>
      <c s="24" t="s">
        <v>153</v>
      </c>
      <c s="25" t="s">
        <v>154</v>
      </c>
      <c s="26">
        <v>28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155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157</v>
      </c>
      <c s="19" t="s">
        <v>37</v>
      </c>
      <c s="24" t="s">
        <v>158</v>
      </c>
      <c s="25" t="s">
        <v>154</v>
      </c>
      <c s="26">
        <v>27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159</v>
      </c>
    </row>
    <row r="43" spans="1:5" ht="12.75">
      <c r="A43" s="30" t="s">
        <v>41</v>
      </c>
      <c r="E43" s="31" t="s">
        <v>688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141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163</v>
      </c>
    </row>
    <row r="47" spans="1:5" ht="25.5">
      <c r="A47" s="30" t="s">
        <v>41</v>
      </c>
      <c r="E47" s="31" t="s">
        <v>570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571</v>
      </c>
      <c s="19" t="s">
        <v>37</v>
      </c>
      <c s="24" t="s">
        <v>572</v>
      </c>
      <c s="25" t="s">
        <v>141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573</v>
      </c>
    </row>
    <row r="51" spans="1:5" ht="12.75">
      <c r="A51" s="30" t="s">
        <v>41</v>
      </c>
      <c r="E51" s="31" t="s">
        <v>574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165</v>
      </c>
      <c s="19" t="s">
        <v>37</v>
      </c>
      <c s="24" t="s">
        <v>166</v>
      </c>
      <c s="25" t="s">
        <v>141</v>
      </c>
      <c s="26">
        <v>1.3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167</v>
      </c>
    </row>
    <row r="55" spans="1:5" ht="12.75">
      <c r="A55" s="30" t="s">
        <v>41</v>
      </c>
      <c r="E55" s="31" t="s">
        <v>574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169</v>
      </c>
      <c s="19" t="s">
        <v>37</v>
      </c>
      <c s="24" t="s">
        <v>170</v>
      </c>
      <c s="25" t="s">
        <v>141</v>
      </c>
      <c s="26">
        <v>2.6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171</v>
      </c>
    </row>
    <row r="59" spans="1:5" ht="25.5">
      <c r="A59" s="30" t="s">
        <v>41</v>
      </c>
      <c r="E59" s="31" t="s">
        <v>575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179</v>
      </c>
      <c s="26">
        <v>11.92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180</v>
      </c>
    </row>
    <row r="63" spans="1:5" ht="114.75">
      <c r="A63" s="30" t="s">
        <v>41</v>
      </c>
      <c r="E63" s="37" t="s">
        <v>576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577</v>
      </c>
      <c s="19" t="s">
        <v>37</v>
      </c>
      <c s="24" t="s">
        <v>578</v>
      </c>
      <c s="25" t="s">
        <v>179</v>
      </c>
      <c s="26">
        <v>49.885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579</v>
      </c>
    </row>
    <row r="67" spans="1:5" ht="114.75">
      <c r="A67" s="30" t="s">
        <v>41</v>
      </c>
      <c r="E67" s="37" t="s">
        <v>689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581</v>
      </c>
      <c s="19" t="s">
        <v>37</v>
      </c>
      <c s="24" t="s">
        <v>582</v>
      </c>
      <c s="25" t="s">
        <v>179</v>
      </c>
      <c s="26">
        <v>24.942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583</v>
      </c>
    </row>
    <row r="71" spans="1:5" ht="12.75">
      <c r="A71" s="30" t="s">
        <v>41</v>
      </c>
      <c r="E71" s="31" t="s">
        <v>690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87</v>
      </c>
      <c s="23" t="s">
        <v>585</v>
      </c>
      <c s="19" t="s">
        <v>37</v>
      </c>
      <c s="24" t="s">
        <v>586</v>
      </c>
      <c s="25" t="s">
        <v>179</v>
      </c>
      <c s="26">
        <v>8.314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587</v>
      </c>
    </row>
    <row r="75" spans="1:5" ht="12.75">
      <c r="A75" s="30" t="s">
        <v>41</v>
      </c>
      <c r="E75" s="31" t="s">
        <v>691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90</v>
      </c>
      <c s="23" t="s">
        <v>209</v>
      </c>
      <c s="19" t="s">
        <v>37</v>
      </c>
      <c s="24" t="s">
        <v>210</v>
      </c>
      <c s="25" t="s">
        <v>179</v>
      </c>
      <c s="26">
        <v>8.314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211</v>
      </c>
    </row>
    <row r="79" spans="1:5" ht="12.75">
      <c r="A79" s="30" t="s">
        <v>41</v>
      </c>
      <c r="E79" s="31" t="s">
        <v>691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212</v>
      </c>
      <c s="19" t="s">
        <v>37</v>
      </c>
      <c s="24" t="s">
        <v>213</v>
      </c>
      <c s="25" t="s">
        <v>129</v>
      </c>
      <c s="26">
        <v>73.004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214</v>
      </c>
    </row>
    <row r="83" spans="1:5" ht="102">
      <c r="A83" s="30" t="s">
        <v>41</v>
      </c>
      <c r="E83" s="37" t="s">
        <v>692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220</v>
      </c>
      <c s="19" t="s">
        <v>37</v>
      </c>
      <c s="24" t="s">
        <v>221</v>
      </c>
      <c s="25" t="s">
        <v>129</v>
      </c>
      <c s="26">
        <v>42.48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222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226</v>
      </c>
      <c s="19" t="s">
        <v>37</v>
      </c>
      <c s="24" t="s">
        <v>227</v>
      </c>
      <c s="25" t="s">
        <v>179</v>
      </c>
      <c s="26">
        <v>49.885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228</v>
      </c>
    </row>
    <row r="91" spans="1:5" ht="12.75">
      <c r="A91" s="30" t="s">
        <v>41</v>
      </c>
      <c r="E91" s="31" t="s">
        <v>693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230</v>
      </c>
      <c s="19" t="s">
        <v>37</v>
      </c>
      <c s="24" t="s">
        <v>231</v>
      </c>
      <c s="25" t="s">
        <v>179</v>
      </c>
      <c s="26">
        <v>33.256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232</v>
      </c>
    </row>
    <row r="95" spans="1:5" ht="12.75">
      <c r="A95" s="30" t="s">
        <v>41</v>
      </c>
      <c r="E95" s="31" t="s">
        <v>694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235</v>
      </c>
      <c s="19" t="s">
        <v>37</v>
      </c>
      <c s="24" t="s">
        <v>236</v>
      </c>
      <c s="25" t="s">
        <v>179</v>
      </c>
      <c s="26">
        <v>83.141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237</v>
      </c>
    </row>
    <row r="99" spans="1:5" ht="89.25">
      <c r="A99" s="30" t="s">
        <v>41</v>
      </c>
      <c r="E99" s="37" t="s">
        <v>695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593</v>
      </c>
      <c s="19" t="s">
        <v>37</v>
      </c>
      <c s="24" t="s">
        <v>594</v>
      </c>
      <c s="25" t="s">
        <v>252</v>
      </c>
      <c s="26">
        <v>14.034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696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240</v>
      </c>
      <c s="19" t="s">
        <v>37</v>
      </c>
      <c s="24" t="s">
        <v>241</v>
      </c>
      <c s="25" t="s">
        <v>179</v>
      </c>
      <c s="26">
        <v>54.806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242</v>
      </c>
    </row>
    <row r="107" spans="1:5" ht="51">
      <c r="A107" s="30" t="s">
        <v>41</v>
      </c>
      <c r="E107" s="31" t="s">
        <v>697</v>
      </c>
    </row>
    <row r="108" spans="1:5" ht="12.75">
      <c r="A108" t="s">
        <v>42</v>
      </c>
      <c r="E108" s="29" t="s">
        <v>37</v>
      </c>
    </row>
    <row r="109" spans="1:16" ht="25.5">
      <c r="A109" s="19" t="s">
        <v>35</v>
      </c>
      <c s="23" t="s">
        <v>122</v>
      </c>
      <c s="23" t="s">
        <v>597</v>
      </c>
      <c s="19" t="s">
        <v>37</v>
      </c>
      <c s="24" t="s">
        <v>598</v>
      </c>
      <c s="25" t="s">
        <v>179</v>
      </c>
      <c s="26">
        <v>21.818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598</v>
      </c>
    </row>
    <row r="111" spans="1:5" ht="25.5">
      <c r="A111" s="30" t="s">
        <v>41</v>
      </c>
      <c r="E111" s="31" t="s">
        <v>698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234</v>
      </c>
      <c s="23" t="s">
        <v>250</v>
      </c>
      <c s="19" t="s">
        <v>37</v>
      </c>
      <c s="24" t="s">
        <v>251</v>
      </c>
      <c s="25" t="s">
        <v>252</v>
      </c>
      <c s="26">
        <v>43.636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251</v>
      </c>
    </row>
    <row r="115" spans="1:5" ht="12.75">
      <c r="A115" s="30" t="s">
        <v>41</v>
      </c>
      <c r="E115" s="31" t="s">
        <v>699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119</v>
      </c>
      <c s="23" t="s">
        <v>255</v>
      </c>
      <c s="19" t="s">
        <v>37</v>
      </c>
      <c s="24" t="s">
        <v>256</v>
      </c>
      <c s="25" t="s">
        <v>252</v>
      </c>
      <c s="26">
        <v>101.391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256</v>
      </c>
    </row>
    <row r="119" spans="1:5" ht="12.75">
      <c r="A119" s="30" t="s">
        <v>41</v>
      </c>
      <c r="E119" s="31" t="s">
        <v>700</v>
      </c>
    </row>
    <row r="120" spans="1:5" ht="12.75">
      <c r="A120" t="s">
        <v>42</v>
      </c>
      <c r="E120" s="29" t="s">
        <v>37</v>
      </c>
    </row>
    <row r="121" spans="1:18" ht="12.75" customHeight="1">
      <c r="A121" s="5" t="s">
        <v>33</v>
      </c>
      <c s="5"/>
      <c s="34" t="s">
        <v>14</v>
      </c>
      <c s="5"/>
      <c s="21" t="s">
        <v>258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239</v>
      </c>
      <c s="23" t="s">
        <v>260</v>
      </c>
      <c s="19" t="s">
        <v>37</v>
      </c>
      <c s="24" t="s">
        <v>261</v>
      </c>
      <c s="25" t="s">
        <v>141</v>
      </c>
      <c s="26">
        <v>15.7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40</v>
      </c>
      <c r="E123" s="29" t="s">
        <v>262</v>
      </c>
    </row>
    <row r="124" spans="1:5" ht="38.25">
      <c r="A124" s="30" t="s">
        <v>41</v>
      </c>
      <c r="E124" s="31" t="s">
        <v>701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254</v>
      </c>
      <c s="23" t="s">
        <v>265</v>
      </c>
      <c s="19" t="s">
        <v>37</v>
      </c>
      <c s="24" t="s">
        <v>266</v>
      </c>
      <c s="25" t="s">
        <v>129</v>
      </c>
      <c s="26">
        <v>17.27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40</v>
      </c>
      <c r="E127" s="29" t="s">
        <v>267</v>
      </c>
    </row>
    <row r="128" spans="1:5" ht="12.75">
      <c r="A128" s="30" t="s">
        <v>41</v>
      </c>
      <c r="E128" s="31" t="s">
        <v>702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244</v>
      </c>
      <c s="23" t="s">
        <v>279</v>
      </c>
      <c s="19" t="s">
        <v>37</v>
      </c>
      <c s="24" t="s">
        <v>280</v>
      </c>
      <c s="25" t="s">
        <v>129</v>
      </c>
      <c s="26">
        <v>20.456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280</v>
      </c>
    </row>
    <row r="132" spans="1:5" ht="12.75">
      <c r="A132" s="30" t="s">
        <v>41</v>
      </c>
      <c r="E132" s="31" t="s">
        <v>37</v>
      </c>
    </row>
    <row r="133" spans="1:5" ht="12.75">
      <c r="A133" t="s">
        <v>42</v>
      </c>
      <c r="E133" s="29" t="s">
        <v>37</v>
      </c>
    </row>
    <row r="134" spans="1:18" ht="12.75" customHeight="1">
      <c r="A134" s="5" t="s">
        <v>33</v>
      </c>
      <c s="5"/>
      <c s="34" t="s">
        <v>12</v>
      </c>
      <c s="5"/>
      <c s="21" t="s">
        <v>282</v>
      </c>
      <c s="5"/>
      <c s="5"/>
      <c s="5"/>
      <c s="35">
        <f>0+Q134</f>
      </c>
      <c r="O134">
        <f>0+R134</f>
      </c>
      <c r="Q134">
        <f>0+I135+I139+I143</f>
      </c>
      <c>
        <f>0+O135+O139+O143</f>
      </c>
    </row>
    <row r="135" spans="1:16" ht="12.75">
      <c r="A135" s="19" t="s">
        <v>35</v>
      </c>
      <c s="23" t="s">
        <v>249</v>
      </c>
      <c s="23" t="s">
        <v>298</v>
      </c>
      <c s="19" t="s">
        <v>37</v>
      </c>
      <c s="24" t="s">
        <v>299</v>
      </c>
      <c s="25" t="s">
        <v>179</v>
      </c>
      <c s="26">
        <v>2.173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300</v>
      </c>
    </row>
    <row r="137" spans="1:5" ht="102">
      <c r="A137" s="30" t="s">
        <v>41</v>
      </c>
      <c r="E137" s="37" t="s">
        <v>703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342</v>
      </c>
      <c s="23" t="s">
        <v>307</v>
      </c>
      <c s="19" t="s">
        <v>37</v>
      </c>
      <c s="24" t="s">
        <v>308</v>
      </c>
      <c s="25" t="s">
        <v>141</v>
      </c>
      <c s="26">
        <v>31.4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309</v>
      </c>
    </row>
    <row r="141" spans="1:5" ht="12.75">
      <c r="A141" s="30" t="s">
        <v>41</v>
      </c>
      <c r="E141" s="31" t="s">
        <v>37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347</v>
      </c>
      <c s="23" t="s">
        <v>312</v>
      </c>
      <c s="19" t="s">
        <v>37</v>
      </c>
      <c s="24" t="s">
        <v>313</v>
      </c>
      <c s="25" t="s">
        <v>141</v>
      </c>
      <c s="26">
        <v>6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313</v>
      </c>
    </row>
    <row r="145" spans="1:5" ht="38.25">
      <c r="A145" s="30" t="s">
        <v>41</v>
      </c>
      <c r="E145" s="37" t="s">
        <v>704</v>
      </c>
    </row>
    <row r="146" spans="1:5" ht="12.75">
      <c r="A146" t="s">
        <v>42</v>
      </c>
      <c r="E146" s="29" t="s">
        <v>37</v>
      </c>
    </row>
    <row r="147" spans="1:18" ht="12.75" customHeight="1">
      <c r="A147" s="5" t="s">
        <v>33</v>
      </c>
      <c s="5"/>
      <c s="34" t="s">
        <v>24</v>
      </c>
      <c s="5"/>
      <c s="21" t="s">
        <v>315</v>
      </c>
      <c s="5"/>
      <c s="5"/>
      <c s="5"/>
      <c s="35">
        <f>0+Q147</f>
      </c>
      <c r="O147">
        <f>0+R147</f>
      </c>
      <c r="Q147">
        <f>0+I148+I152+I156+I160</f>
      </c>
      <c>
        <f>0+O148+O152+O156+O160</f>
      </c>
    </row>
    <row r="148" spans="1:16" ht="12.75">
      <c r="A148" s="19" t="s">
        <v>35</v>
      </c>
      <c s="23" t="s">
        <v>352</v>
      </c>
      <c s="23" t="s">
        <v>317</v>
      </c>
      <c s="19" t="s">
        <v>37</v>
      </c>
      <c s="24" t="s">
        <v>318</v>
      </c>
      <c s="25" t="s">
        <v>179</v>
      </c>
      <c s="26">
        <v>4.172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319</v>
      </c>
    </row>
    <row r="150" spans="1:5" ht="89.25">
      <c r="A150" s="30" t="s">
        <v>41</v>
      </c>
      <c r="E150" s="37" t="s">
        <v>705</v>
      </c>
    </row>
    <row r="151" spans="1:5" ht="12.75">
      <c r="A151" t="s">
        <v>42</v>
      </c>
      <c r="E151" s="29" t="s">
        <v>37</v>
      </c>
    </row>
    <row r="152" spans="1:16" ht="12.75">
      <c r="A152" s="19" t="s">
        <v>35</v>
      </c>
      <c s="23" t="s">
        <v>361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324</v>
      </c>
    </row>
    <row r="154" spans="1:5" ht="38.25">
      <c r="A154" s="30" t="s">
        <v>41</v>
      </c>
      <c r="E154" s="37" t="s">
        <v>608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357</v>
      </c>
      <c s="23" t="s">
        <v>327</v>
      </c>
      <c s="19" t="s">
        <v>37</v>
      </c>
      <c s="24" t="s">
        <v>328</v>
      </c>
      <c s="25" t="s">
        <v>179</v>
      </c>
      <c s="26">
        <v>15.695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329</v>
      </c>
    </row>
    <row r="158" spans="1:5" ht="25.5">
      <c r="A158" s="30" t="s">
        <v>41</v>
      </c>
      <c r="E158" s="31" t="s">
        <v>706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259</v>
      </c>
      <c s="23" t="s">
        <v>332</v>
      </c>
      <c s="19" t="s">
        <v>37</v>
      </c>
      <c s="24" t="s">
        <v>333</v>
      </c>
      <c s="25" t="s">
        <v>129</v>
      </c>
      <c s="26">
        <v>18.84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334</v>
      </c>
    </row>
    <row r="162" spans="1:5" ht="12.75">
      <c r="A162" s="30" t="s">
        <v>41</v>
      </c>
      <c r="E162" s="31" t="s">
        <v>707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341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264</v>
      </c>
      <c s="23" t="s">
        <v>611</v>
      </c>
      <c s="19" t="s">
        <v>37</v>
      </c>
      <c s="24" t="s">
        <v>612</v>
      </c>
      <c s="25" t="s">
        <v>129</v>
      </c>
      <c s="26">
        <v>3.64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613</v>
      </c>
    </row>
    <row r="167" spans="1:5" ht="25.5">
      <c r="A167" s="30" t="s">
        <v>41</v>
      </c>
      <c r="E167" s="37" t="s">
        <v>708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278</v>
      </c>
      <c s="23" t="s">
        <v>615</v>
      </c>
      <c s="19" t="s">
        <v>37</v>
      </c>
      <c s="24" t="s">
        <v>616</v>
      </c>
      <c s="25" t="s">
        <v>129</v>
      </c>
      <c s="26">
        <v>3.64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617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269</v>
      </c>
      <c s="23" t="s">
        <v>618</v>
      </c>
      <c s="19" t="s">
        <v>37</v>
      </c>
      <c s="24" t="s">
        <v>619</v>
      </c>
      <c s="25" t="s">
        <v>129</v>
      </c>
      <c s="26">
        <v>38.08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620</v>
      </c>
    </row>
    <row r="175" spans="1:5" ht="89.25">
      <c r="A175" s="30" t="s">
        <v>41</v>
      </c>
      <c r="E175" s="37" t="s">
        <v>687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274</v>
      </c>
      <c s="23" t="s">
        <v>621</v>
      </c>
      <c s="19" t="s">
        <v>37</v>
      </c>
      <c s="24" t="s">
        <v>622</v>
      </c>
      <c s="25" t="s">
        <v>129</v>
      </c>
      <c s="26">
        <v>38.08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623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283</v>
      </c>
      <c s="23" t="s">
        <v>624</v>
      </c>
      <c s="19" t="s">
        <v>37</v>
      </c>
      <c s="24" t="s">
        <v>625</v>
      </c>
      <c s="25" t="s">
        <v>129</v>
      </c>
      <c s="26">
        <v>38.08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626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288</v>
      </c>
      <c s="23" t="s">
        <v>627</v>
      </c>
      <c s="19" t="s">
        <v>37</v>
      </c>
      <c s="24" t="s">
        <v>628</v>
      </c>
      <c s="25" t="s">
        <v>129</v>
      </c>
      <c s="26">
        <v>45.875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629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25.5">
      <c r="A189" s="19" t="s">
        <v>35</v>
      </c>
      <c s="23" t="s">
        <v>293</v>
      </c>
      <c s="23" t="s">
        <v>630</v>
      </c>
      <c s="19" t="s">
        <v>37</v>
      </c>
      <c s="24" t="s">
        <v>631</v>
      </c>
      <c s="25" t="s">
        <v>129</v>
      </c>
      <c s="26">
        <v>45.875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632</v>
      </c>
    </row>
    <row r="191" spans="1:5" ht="38.25">
      <c r="A191" s="30" t="s">
        <v>41</v>
      </c>
      <c r="E191" s="37" t="s">
        <v>686</v>
      </c>
    </row>
    <row r="192" spans="1:5" ht="12.75">
      <c r="A192" t="s">
        <v>42</v>
      </c>
      <c r="E192" s="29" t="s">
        <v>37</v>
      </c>
    </row>
    <row r="193" spans="1:18" ht="12.75" customHeight="1">
      <c r="A193" s="5" t="s">
        <v>33</v>
      </c>
      <c s="5"/>
      <c s="34" t="s">
        <v>60</v>
      </c>
      <c s="5"/>
      <c s="21" t="s">
        <v>373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</f>
      </c>
      <c>
        <f>0+O194+O198+O202+O206+O210+O214+O218+O222+O226+O230+O234+O238+O242+O246+O250+O254+O258</f>
      </c>
    </row>
    <row r="194" spans="1:16" ht="12.75">
      <c r="A194" s="19" t="s">
        <v>35</v>
      </c>
      <c s="23" t="s">
        <v>321</v>
      </c>
      <c s="23" t="s">
        <v>378</v>
      </c>
      <c s="19" t="s">
        <v>37</v>
      </c>
      <c s="24" t="s">
        <v>379</v>
      </c>
      <c s="25" t="s">
        <v>47</v>
      </c>
      <c s="26">
        <v>2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380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459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387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456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398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331</v>
      </c>
      <c s="23" t="s">
        <v>403</v>
      </c>
      <c s="19" t="s">
        <v>37</v>
      </c>
      <c s="24" t="s">
        <v>404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404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326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410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448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416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452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424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336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437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302</v>
      </c>
      <c s="23" t="s">
        <v>453</v>
      </c>
      <c s="19" t="s">
        <v>37</v>
      </c>
      <c s="24" t="s">
        <v>454</v>
      </c>
      <c s="25" t="s">
        <v>141</v>
      </c>
      <c s="26">
        <v>31.871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454</v>
      </c>
    </row>
    <row r="228" spans="1:5" ht="25.5">
      <c r="A228" s="30" t="s">
        <v>41</v>
      </c>
      <c r="E228" s="31" t="s">
        <v>709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297</v>
      </c>
      <c s="23" t="s">
        <v>471</v>
      </c>
      <c s="19" t="s">
        <v>37</v>
      </c>
      <c s="24" t="s">
        <v>472</v>
      </c>
      <c s="25" t="s">
        <v>141</v>
      </c>
      <c s="26">
        <v>31.4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473</v>
      </c>
    </row>
    <row r="232" spans="1:5" ht="12.75">
      <c r="A232" s="30" t="s">
        <v>41</v>
      </c>
      <c r="E232" s="31" t="s">
        <v>710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306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490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311</v>
      </c>
      <c s="23" t="s">
        <v>492</v>
      </c>
      <c s="19" t="s">
        <v>37</v>
      </c>
      <c s="24" t="s">
        <v>493</v>
      </c>
      <c s="25" t="s">
        <v>494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495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316</v>
      </c>
      <c s="23" t="s">
        <v>501</v>
      </c>
      <c s="19" t="s">
        <v>37</v>
      </c>
      <c s="24" t="s">
        <v>502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503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465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510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470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513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475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37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479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520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8" ht="12.75" customHeight="1">
      <c r="A262" s="5" t="s">
        <v>33</v>
      </c>
      <c s="5"/>
      <c s="34" t="s">
        <v>30</v>
      </c>
      <c s="5"/>
      <c s="21" t="s">
        <v>34</v>
      </c>
      <c s="5"/>
      <c s="5"/>
      <c s="5"/>
      <c s="35">
        <f>0+Q262</f>
      </c>
      <c r="O262">
        <f>0+R262</f>
      </c>
      <c r="Q262">
        <f>0+I263+I267+I271+I275+I279+I283+I287</f>
      </c>
      <c>
        <f>0+O263+O267+O271+O275+O279+O283+O287</f>
      </c>
    </row>
    <row r="263" spans="1:16" ht="12.75">
      <c r="A263" s="19" t="s">
        <v>35</v>
      </c>
      <c s="23" t="s">
        <v>483</v>
      </c>
      <c s="23" t="s">
        <v>522</v>
      </c>
      <c s="19" t="s">
        <v>37</v>
      </c>
      <c s="24" t="s">
        <v>523</v>
      </c>
      <c s="25" t="s">
        <v>141</v>
      </c>
      <c s="26">
        <v>1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523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462</v>
      </c>
      <c s="23" t="s">
        <v>530</v>
      </c>
      <c s="19" t="s">
        <v>37</v>
      </c>
      <c s="24" t="s">
        <v>531</v>
      </c>
      <c s="25" t="s">
        <v>141</v>
      </c>
      <c s="26">
        <v>4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38.25">
      <c r="A268" s="28" t="s">
        <v>40</v>
      </c>
      <c r="E268" s="29" t="s">
        <v>532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25.5">
      <c r="A271" s="19" t="s">
        <v>35</v>
      </c>
      <c s="23" t="s">
        <v>374</v>
      </c>
      <c s="23" t="s">
        <v>641</v>
      </c>
      <c s="19" t="s">
        <v>37</v>
      </c>
      <c s="24" t="s">
        <v>642</v>
      </c>
      <c s="25" t="s">
        <v>141</v>
      </c>
      <c s="26">
        <v>19.5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38.25">
      <c r="A272" s="28" t="s">
        <v>40</v>
      </c>
      <c r="E272" s="29" t="s">
        <v>643</v>
      </c>
    </row>
    <row r="273" spans="1:5" ht="38.25">
      <c r="A273" s="30" t="s">
        <v>41</v>
      </c>
      <c r="E273" s="37" t="s">
        <v>711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487</v>
      </c>
      <c s="23" t="s">
        <v>645</v>
      </c>
      <c s="19" t="s">
        <v>37</v>
      </c>
      <c s="24" t="s">
        <v>646</v>
      </c>
      <c s="25" t="s">
        <v>141</v>
      </c>
      <c s="26">
        <v>3.5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12.75">
      <c r="A276" s="28" t="s">
        <v>40</v>
      </c>
      <c r="E276" s="29" t="s">
        <v>647</v>
      </c>
    </row>
    <row r="277" spans="1:5" ht="38.25">
      <c r="A277" s="30" t="s">
        <v>41</v>
      </c>
      <c r="E277" s="37" t="s">
        <v>712</v>
      </c>
    </row>
    <row r="278" spans="1:5" ht="12.75">
      <c r="A278" t="s">
        <v>42</v>
      </c>
      <c r="E278" s="29" t="s">
        <v>37</v>
      </c>
    </row>
    <row r="279" spans="1:16" ht="25.5">
      <c r="A279" s="19" t="s">
        <v>35</v>
      </c>
      <c s="23" t="s">
        <v>491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25.5">
      <c r="A280" s="28" t="s">
        <v>40</v>
      </c>
      <c r="E280" s="29" t="s">
        <v>651</v>
      </c>
    </row>
    <row r="281" spans="1:5" ht="38.25">
      <c r="A281" s="30" t="s">
        <v>41</v>
      </c>
      <c r="E281" s="37" t="s">
        <v>682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496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654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500</v>
      </c>
      <c s="23" t="s">
        <v>534</v>
      </c>
      <c s="19" t="s">
        <v>37</v>
      </c>
      <c s="24" t="s">
        <v>535</v>
      </c>
      <c s="25" t="s">
        <v>141</v>
      </c>
      <c s="26">
        <v>4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51">
      <c r="A288" s="28" t="s">
        <v>40</v>
      </c>
      <c r="E288" s="29" t="s">
        <v>536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8" ht="12.75" customHeight="1">
      <c r="A291" s="5" t="s">
        <v>33</v>
      </c>
      <c s="5"/>
      <c s="34" t="s">
        <v>533</v>
      </c>
      <c s="5"/>
      <c s="21" t="s">
        <v>541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405</v>
      </c>
      <c s="23" t="s">
        <v>543</v>
      </c>
      <c s="19" t="s">
        <v>37</v>
      </c>
      <c s="24" t="s">
        <v>544</v>
      </c>
      <c s="25" t="s">
        <v>252</v>
      </c>
      <c s="26">
        <v>169.359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38.25">
      <c r="A293" s="28" t="s">
        <v>40</v>
      </c>
      <c r="E293" s="29" t="s">
        <v>545</v>
      </c>
    </row>
    <row r="294" spans="1:5" ht="12.75">
      <c r="A294" s="30" t="s">
        <v>41</v>
      </c>
      <c r="E294" s="31" t="s">
        <v>37</v>
      </c>
    </row>
    <row r="295" spans="1:5" ht="12.75">
      <c r="A295" t="s">
        <v>42</v>
      </c>
      <c r="E295" s="29" t="s">
        <v>37</v>
      </c>
    </row>
    <row r="296" spans="1:18" ht="12.75" customHeight="1">
      <c r="A296" s="5" t="s">
        <v>33</v>
      </c>
      <c s="5"/>
      <c s="34" t="s">
        <v>546</v>
      </c>
      <c s="5"/>
      <c s="21" t="s">
        <v>547</v>
      </c>
      <c s="5"/>
      <c s="5"/>
      <c s="5"/>
      <c s="35">
        <f>0+Q296</f>
      </c>
      <c r="O296">
        <f>0+R296</f>
      </c>
      <c r="Q296">
        <f>0+I297</f>
      </c>
      <c>
        <f>0+O297</f>
      </c>
    </row>
    <row r="297" spans="1:16" ht="12.75">
      <c r="A297" s="19" t="s">
        <v>35</v>
      </c>
      <c s="23" t="s">
        <v>377</v>
      </c>
      <c s="23" t="s">
        <v>549</v>
      </c>
      <c s="19" t="s">
        <v>37</v>
      </c>
      <c s="24" t="s">
        <v>550</v>
      </c>
      <c s="25" t="s">
        <v>252</v>
      </c>
      <c s="26">
        <v>5.566</v>
      </c>
      <c s="27">
        <v>0</v>
      </c>
      <c s="27">
        <f>ROUND(ROUND(H297,2)*ROUND(G297,3),2)</f>
      </c>
      <c r="O297">
        <f>(I297*21)/100</f>
      </c>
      <c t="s">
        <v>14</v>
      </c>
    </row>
    <row r="298" spans="1:5" ht="25.5">
      <c r="A298" s="28" t="s">
        <v>40</v>
      </c>
      <c r="E298" s="29" t="s">
        <v>551</v>
      </c>
    </row>
    <row r="299" spans="1:5" ht="12.75">
      <c r="A299" s="30" t="s">
        <v>41</v>
      </c>
      <c r="E299" s="31" t="s">
        <v>713</v>
      </c>
    </row>
    <row r="300" spans="1:5" ht="12.75">
      <c r="A300" t="s">
        <v>42</v>
      </c>
      <c r="E30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